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240"/>
  </bookViews>
  <sheets>
    <sheet name="FUNDUSZ SOŁECKI" sheetId="1" r:id="rId1"/>
  </sheets>
  <definedNames>
    <definedName name="_xlnm.Print_Area" localSheetId="0">'FUNDUSZ SOŁECKI'!$A$1:$H$342</definedName>
  </definedNames>
  <calcPr calcId="145621"/>
</workbook>
</file>

<file path=xl/calcChain.xml><?xml version="1.0" encoding="utf-8"?>
<calcChain xmlns="http://schemas.openxmlformats.org/spreadsheetml/2006/main">
  <c r="G115" i="1" l="1"/>
  <c r="G116" i="1"/>
  <c r="E346" i="1" l="1"/>
  <c r="E348" i="1"/>
  <c r="E350" i="1"/>
  <c r="E349" i="1" s="1"/>
  <c r="E352" i="1"/>
  <c r="E351" i="1" s="1"/>
  <c r="E354" i="1"/>
  <c r="E357" i="1"/>
  <c r="E359" i="1"/>
  <c r="E358" i="1" s="1"/>
  <c r="E364" i="1"/>
  <c r="E365" i="1"/>
  <c r="E367" i="1"/>
  <c r="E368" i="1"/>
  <c r="E369" i="1"/>
  <c r="E371" i="1"/>
  <c r="E372" i="1"/>
  <c r="E373" i="1"/>
  <c r="D361" i="1"/>
  <c r="D356" i="1"/>
  <c r="D373" i="1"/>
  <c r="D372" i="1"/>
  <c r="D371" i="1"/>
  <c r="D369" i="1"/>
  <c r="D365" i="1"/>
  <c r="D364" i="1"/>
  <c r="D359" i="1"/>
  <c r="D358" i="1" s="1"/>
  <c r="D357" i="1"/>
  <c r="D352" i="1"/>
  <c r="D351" i="1" s="1"/>
  <c r="D350" i="1"/>
  <c r="D349" i="1" s="1"/>
  <c r="D348" i="1"/>
  <c r="D347" i="1"/>
  <c r="D346" i="1"/>
  <c r="F335" i="1"/>
  <c r="F323" i="1"/>
  <c r="F312" i="1"/>
  <c r="F306" i="1"/>
  <c r="F298" i="1"/>
  <c r="F289" i="1"/>
  <c r="F280" i="1"/>
  <c r="F269" i="1"/>
  <c r="F260" i="1"/>
  <c r="F253" i="1"/>
  <c r="F243" i="1"/>
  <c r="F234" i="1"/>
  <c r="F225" i="1"/>
  <c r="F213" i="1"/>
  <c r="F203" i="1"/>
  <c r="F194" i="1"/>
  <c r="F186" i="1"/>
  <c r="F178" i="1"/>
  <c r="F169" i="1"/>
  <c r="F157" i="1"/>
  <c r="F146" i="1"/>
  <c r="F137" i="1"/>
  <c r="F128" i="1"/>
  <c r="F121" i="1"/>
  <c r="F110" i="1"/>
  <c r="F100" i="1"/>
  <c r="F92" i="1"/>
  <c r="F84" i="1"/>
  <c r="F76" i="1"/>
  <c r="F67" i="1"/>
  <c r="F58" i="1"/>
  <c r="F47" i="1"/>
  <c r="G340" i="1"/>
  <c r="G339" i="1"/>
  <c r="G334" i="1"/>
  <c r="G333" i="1"/>
  <c r="G332" i="1"/>
  <c r="G331" i="1"/>
  <c r="G329" i="1"/>
  <c r="G322" i="1"/>
  <c r="G321" i="1"/>
  <c r="G320" i="1"/>
  <c r="G319" i="1"/>
  <c r="G318" i="1"/>
  <c r="G317" i="1"/>
  <c r="G316" i="1"/>
  <c r="G311" i="1"/>
  <c r="G310" i="1"/>
  <c r="G305" i="1"/>
  <c r="F373" i="1" s="1"/>
  <c r="G304" i="1"/>
  <c r="G303" i="1"/>
  <c r="G302" i="1"/>
  <c r="G297" i="1"/>
  <c r="F364" i="1" s="1"/>
  <c r="G296" i="1"/>
  <c r="G295" i="1"/>
  <c r="G294" i="1"/>
  <c r="G293" i="1"/>
  <c r="G288" i="1"/>
  <c r="G287" i="1"/>
  <c r="G286" i="1"/>
  <c r="G285" i="1"/>
  <c r="G284" i="1"/>
  <c r="G279" i="1"/>
  <c r="G278" i="1"/>
  <c r="G277" i="1"/>
  <c r="G275" i="1"/>
  <c r="G274" i="1"/>
  <c r="G273" i="1"/>
  <c r="G264" i="1"/>
  <c r="G259" i="1"/>
  <c r="F369" i="1" s="1"/>
  <c r="G258" i="1"/>
  <c r="G257" i="1"/>
  <c r="G252" i="1"/>
  <c r="G250" i="1"/>
  <c r="G249" i="1"/>
  <c r="G248" i="1"/>
  <c r="G247" i="1"/>
  <c r="G239" i="1"/>
  <c r="G238" i="1"/>
  <c r="G233" i="1"/>
  <c r="G232" i="1"/>
  <c r="G230" i="1"/>
  <c r="G229" i="1"/>
  <c r="G224" i="1"/>
  <c r="G223" i="1"/>
  <c r="G222" i="1"/>
  <c r="G221" i="1"/>
  <c r="G220" i="1"/>
  <c r="G219" i="1"/>
  <c r="G218" i="1"/>
  <c r="G217" i="1"/>
  <c r="G212" i="1"/>
  <c r="G211" i="1"/>
  <c r="G210" i="1"/>
  <c r="G209" i="1"/>
  <c r="G207" i="1"/>
  <c r="G202" i="1"/>
  <c r="G201" i="1"/>
  <c r="G200" i="1"/>
  <c r="G198" i="1"/>
  <c r="G193" i="1"/>
  <c r="G192" i="1"/>
  <c r="G191" i="1"/>
  <c r="F359" i="1" s="1"/>
  <c r="F358" i="1" s="1"/>
  <c r="G190" i="1"/>
  <c r="G185" i="1"/>
  <c r="G184" i="1"/>
  <c r="G183" i="1"/>
  <c r="G182" i="1"/>
  <c r="G177" i="1"/>
  <c r="G176" i="1"/>
  <c r="G175" i="1"/>
  <c r="G173" i="1"/>
  <c r="G168" i="1"/>
  <c r="G167" i="1"/>
  <c r="G166" i="1"/>
  <c r="G163" i="1"/>
  <c r="G161" i="1"/>
  <c r="G156" i="1"/>
  <c r="G155" i="1"/>
  <c r="G151" i="1"/>
  <c r="G150" i="1"/>
  <c r="G145" i="1"/>
  <c r="G144" i="1"/>
  <c r="G143" i="1"/>
  <c r="G142" i="1"/>
  <c r="G141" i="1"/>
  <c r="G136" i="1"/>
  <c r="G135" i="1"/>
  <c r="G134" i="1"/>
  <c r="G133" i="1"/>
  <c r="G132" i="1"/>
  <c r="G127" i="1"/>
  <c r="G126" i="1"/>
  <c r="F352" i="1" s="1"/>
  <c r="F351" i="1" s="1"/>
  <c r="G125" i="1"/>
  <c r="G120" i="1"/>
  <c r="G119" i="1"/>
  <c r="G117" i="1"/>
  <c r="G114" i="1"/>
  <c r="G109" i="1"/>
  <c r="G108" i="1"/>
  <c r="G105" i="1"/>
  <c r="G104" i="1"/>
  <c r="G99" i="1"/>
  <c r="G98" i="1"/>
  <c r="G97" i="1"/>
  <c r="G96" i="1"/>
  <c r="G91" i="1"/>
  <c r="G90" i="1"/>
  <c r="G89" i="1"/>
  <c r="G88" i="1"/>
  <c r="G83" i="1"/>
  <c r="G80" i="1"/>
  <c r="G75" i="1"/>
  <c r="G74" i="1"/>
  <c r="G71" i="1"/>
  <c r="G66" i="1"/>
  <c r="G65" i="1"/>
  <c r="G64" i="1"/>
  <c r="G57" i="1"/>
  <c r="G56" i="1"/>
  <c r="G55" i="1"/>
  <c r="G54" i="1"/>
  <c r="G44" i="1"/>
  <c r="G43" i="1"/>
  <c r="G38" i="1"/>
  <c r="G37" i="1"/>
  <c r="G36" i="1"/>
  <c r="F357" i="1" s="1"/>
  <c r="G35" i="1"/>
  <c r="F31" i="1"/>
  <c r="G30" i="1"/>
  <c r="G29" i="1"/>
  <c r="G28" i="1"/>
  <c r="G27" i="1"/>
  <c r="G22" i="1"/>
  <c r="G21" i="1"/>
  <c r="G20" i="1"/>
  <c r="G19" i="1"/>
  <c r="G18" i="1"/>
  <c r="F23" i="1"/>
  <c r="G266" i="1"/>
  <c r="G265" i="1"/>
  <c r="G242" i="1"/>
  <c r="G240" i="1"/>
  <c r="G165" i="1"/>
  <c r="G164" i="1"/>
  <c r="G82" i="1"/>
  <c r="G81" i="1"/>
  <c r="G73" i="1"/>
  <c r="G72" i="1"/>
  <c r="G63" i="1"/>
  <c r="G62" i="1"/>
  <c r="G52" i="1"/>
  <c r="G51" i="1"/>
  <c r="F347" i="1" l="1"/>
  <c r="F365" i="1"/>
  <c r="F356" i="1"/>
  <c r="F371" i="1"/>
  <c r="G213" i="1"/>
  <c r="G260" i="1"/>
  <c r="G298" i="1"/>
  <c r="D345" i="1"/>
  <c r="D370" i="1"/>
  <c r="G39" i="1"/>
  <c r="F372" i="1"/>
  <c r="F361" i="1"/>
  <c r="G23" i="1"/>
  <c r="G121" i="1"/>
  <c r="G137" i="1"/>
  <c r="G225" i="1"/>
  <c r="G234" i="1"/>
  <c r="G253" i="1"/>
  <c r="G280" i="1"/>
  <c r="G289" i="1"/>
  <c r="G306" i="1"/>
  <c r="G312" i="1"/>
  <c r="G323" i="1"/>
  <c r="G92" i="1"/>
  <c r="G100" i="1"/>
  <c r="G128" i="1"/>
  <c r="G146" i="1"/>
  <c r="G178" i="1"/>
  <c r="G186" i="1"/>
  <c r="G194" i="1"/>
  <c r="G203" i="1"/>
  <c r="G67" i="1"/>
  <c r="G110" i="1"/>
  <c r="G31" i="1"/>
  <c r="G269" i="1"/>
  <c r="G243" i="1"/>
  <c r="G169" i="1"/>
  <c r="G84" i="1"/>
  <c r="G76" i="1"/>
  <c r="G58" i="1"/>
  <c r="F350" i="1"/>
  <c r="F349" i="1" s="1"/>
  <c r="F348" i="1"/>
  <c r="E370" i="1"/>
  <c r="E366" i="1"/>
  <c r="E360" i="1"/>
  <c r="E353" i="1"/>
  <c r="E345" i="1"/>
  <c r="F14" i="1"/>
  <c r="F342" i="1" s="1"/>
  <c r="E14" i="1"/>
  <c r="G12" i="1"/>
  <c r="G10" i="1"/>
  <c r="G9" i="1"/>
  <c r="G7" i="1"/>
  <c r="F346" i="1" s="1"/>
  <c r="G13" i="1"/>
  <c r="G11" i="1"/>
  <c r="E374" i="1" l="1"/>
  <c r="F370" i="1"/>
  <c r="F345" i="1"/>
  <c r="G14" i="1"/>
  <c r="C364" i="1"/>
  <c r="C365" i="1"/>
  <c r="C361" i="1" l="1"/>
  <c r="E298" i="1" l="1"/>
  <c r="E289" i="1"/>
  <c r="E280" i="1"/>
  <c r="E243" i="1"/>
  <c r="E213" i="1"/>
  <c r="E169" i="1"/>
  <c r="E121" i="1" l="1"/>
  <c r="E23" i="1"/>
  <c r="C356" i="1" l="1"/>
  <c r="C347" i="1" l="1"/>
  <c r="C346" i="1" l="1"/>
  <c r="C369" i="1"/>
  <c r="E46" i="1"/>
  <c r="C357" i="1"/>
  <c r="E328" i="1"/>
  <c r="E327" i="1"/>
  <c r="E154" i="1"/>
  <c r="E153" i="1"/>
  <c r="C372" i="1"/>
  <c r="C373" i="1"/>
  <c r="C371" i="1"/>
  <c r="C359" i="1"/>
  <c r="C352" i="1"/>
  <c r="C350" i="1"/>
  <c r="C348" i="1"/>
  <c r="D363" i="1" l="1"/>
  <c r="G154" i="1"/>
  <c r="F363" i="1" s="1"/>
  <c r="D355" i="1"/>
  <c r="G328" i="1"/>
  <c r="F355" i="1" s="1"/>
  <c r="D368" i="1"/>
  <c r="G46" i="1"/>
  <c r="F368" i="1" s="1"/>
  <c r="C362" i="1"/>
  <c r="D362" i="1"/>
  <c r="G153" i="1"/>
  <c r="C354" i="1"/>
  <c r="G327" i="1"/>
  <c r="D354" i="1"/>
  <c r="C363" i="1"/>
  <c r="E157" i="1"/>
  <c r="C355" i="1"/>
  <c r="C368" i="1"/>
  <c r="E335" i="1"/>
  <c r="E45" i="1"/>
  <c r="E341" i="1"/>
  <c r="G341" i="1" s="1"/>
  <c r="E323" i="1"/>
  <c r="E312" i="1"/>
  <c r="E306" i="1"/>
  <c r="E269" i="1"/>
  <c r="E260" i="1"/>
  <c r="E253" i="1"/>
  <c r="E234" i="1"/>
  <c r="E225" i="1"/>
  <c r="E203" i="1"/>
  <c r="E194" i="1"/>
  <c r="D360" i="1" l="1"/>
  <c r="D353" i="1"/>
  <c r="C367" i="1"/>
  <c r="G45" i="1"/>
  <c r="D367" i="1"/>
  <c r="D366" i="1" s="1"/>
  <c r="G335" i="1"/>
  <c r="F354" i="1"/>
  <c r="F353" i="1" s="1"/>
  <c r="G157" i="1"/>
  <c r="F362" i="1"/>
  <c r="F360" i="1" s="1"/>
  <c r="E186" i="1"/>
  <c r="E178" i="1"/>
  <c r="E146" i="1"/>
  <c r="E137" i="1"/>
  <c r="E128" i="1"/>
  <c r="E110" i="1"/>
  <c r="E100" i="1"/>
  <c r="E92" i="1"/>
  <c r="E84" i="1"/>
  <c r="E76" i="1"/>
  <c r="E67" i="1"/>
  <c r="E58" i="1"/>
  <c r="E47" i="1"/>
  <c r="E39" i="1"/>
  <c r="E31" i="1"/>
  <c r="D374" i="1" l="1"/>
  <c r="H360" i="1"/>
  <c r="F367" i="1"/>
  <c r="F366" i="1" s="1"/>
  <c r="F374" i="1" s="1"/>
  <c r="G47" i="1"/>
  <c r="G342" i="1" s="1"/>
  <c r="C374" i="1"/>
  <c r="E342" i="1"/>
  <c r="D375" i="1" l="1"/>
  <c r="H346" i="1"/>
  <c r="H374" i="1" s="1"/>
</calcChain>
</file>

<file path=xl/sharedStrings.xml><?xml version="1.0" encoding="utf-8"?>
<sst xmlns="http://schemas.openxmlformats.org/spreadsheetml/2006/main" count="857" uniqueCount="155">
  <si>
    <t>Numer zadania</t>
  </si>
  <si>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</si>
  <si>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</si>
  <si>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</si>
  <si>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</si>
  <si>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</si>
  <si>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</si>
  <si>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</si>
  <si>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</si>
  <si>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drogi gminnej - zakup kostki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</si>
  <si>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</si>
  <si>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</si>
  <si>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</si>
  <si>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</si>
  <si>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</si>
  <si>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Bieżące utrzymanie świetlic - środki czystości, żarówki, farby, zakup sprzętu AGD</t>
  </si>
  <si>
    <t>Zakup sprzętu na plac zabaw, opłotowanie</t>
  </si>
  <si>
    <t>Zakup kosiarki</t>
  </si>
  <si>
    <t>Utrzymanie zieleni - zakup paliwa, kosiarki, roślin</t>
  </si>
  <si>
    <t>Utrzymanie zieleni - zakup paliwa, sprzętu do koszenia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</si>
  <si>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</si>
  <si>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</si>
  <si>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</si>
  <si>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</si>
  <si>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</si>
  <si>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</si>
  <si>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ul. Glinkową</t>
  </si>
  <si>
    <t>Zakup kostki brukowej na zagospodarowanie terenu</t>
  </si>
  <si>
    <t>Zakup sprzętu ochrony przeciwpożarowej</t>
  </si>
  <si>
    <t>Utrzymanie zieleni - zakup paliwa, kosiarki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</si>
  <si>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</si>
  <si>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</si>
  <si>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</si>
  <si>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drogi gminnej - zakup tłucznia, materiału na ul. Leśną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</si>
  <si>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</si>
  <si>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</si>
  <si>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</si>
  <si>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</si>
  <si>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</si>
  <si>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</si>
  <si>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</si>
  <si>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Bieżące utrzymanie świetlicy - zakup środków czystości, żarówek farb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</si>
  <si>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</si>
  <si>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</si>
  <si>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</si>
  <si>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</si>
  <si>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</si>
  <si>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</si>
  <si>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</si>
  <si>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</si>
  <si>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</si>
  <si>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</si>
  <si>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</si>
  <si>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</si>
  <si>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</si>
  <si>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</si>
  <si>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</si>
  <si>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</si>
  <si>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Bieżące utrzymanie świetlicy - umowa na opiekuna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</si>
  <si>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</si>
  <si>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</si>
  <si>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</si>
  <si>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</si>
  <si>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</si>
  <si>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</si>
  <si>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Suma:</t>
  </si>
  <si>
    <t>`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</si>
  <si>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</si>
  <si>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</si>
  <si>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</si>
  <si>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</si>
  <si>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</si>
  <si>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</si>
  <si>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</si>
  <si>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</si>
  <si>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</si>
  <si>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</si>
  <si>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</si>
  <si>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</si>
  <si>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</si>
  <si>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</si>
  <si>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</si>
  <si>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</si>
  <si>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</si>
  <si>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</si>
  <si>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</si>
  <si>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</si>
  <si>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</si>
  <si>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</si>
  <si>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</si>
  <si>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</si>
  <si>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</si>
  <si>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Utrzymanie zieleni - zakup paliwa, kosy, kosiarki</t>
  </si>
  <si>
    <t>Projekt i utrzymanie ulicy Krótkiej</t>
  </si>
  <si>
    <t>utwardzenie terenu przy świetlicy</t>
  </si>
  <si>
    <t>Wykonanie chodnika ulica Wiejska</t>
  </si>
  <si>
    <t>Zagospodarowanie terenu wokół, wykonanie altanki przy świetlicy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</si>
  <si>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</si>
  <si>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</si>
  <si>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</si>
  <si>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</si>
  <si>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</si>
  <si>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</si>
  <si>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</si>
  <si>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</si>
  <si>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</si>
  <si>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</si>
  <si>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</si>
  <si>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</si>
  <si>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</si>
  <si>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</si>
  <si>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</si>
  <si>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</si>
  <si>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</si>
  <si>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</si>
  <si>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</si>
  <si>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</si>
  <si>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</si>
  <si>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</si>
  <si>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</si>
  <si>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</si>
  <si>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</si>
  <si>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</si>
  <si>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</si>
  <si>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</si>
  <si>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</si>
  <si>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</si>
  <si>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STARY BIAŁCZ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</si>
  <si>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</si>
  <si>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</si>
  <si>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</si>
  <si>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</si>
  <si>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</si>
  <si>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</si>
  <si>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</si>
  <si>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</si>
  <si>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</si>
  <si>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</si>
  <si>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 xml:space="preserve">Utrzymanie zieleni </t>
  </si>
  <si>
    <t>Doposażenie budynku w sprzęt kuchenny, zakup ławostołów</t>
  </si>
  <si>
    <t>4210 zakupy</t>
  </si>
  <si>
    <t>4300 usługi</t>
  </si>
  <si>
    <r>
      <t xml:space="preserve">6060 </t>
    </r>
    <r>
      <rPr>
        <sz val="10"/>
        <color theme="1"/>
        <rFont val="Times New Roman"/>
        <family val="1"/>
        <charset val="238"/>
      </rPr>
      <t>zakupy inwestycyjne</t>
    </r>
  </si>
  <si>
    <r>
      <t xml:space="preserve">6050 </t>
    </r>
    <r>
      <rPr>
        <sz val="10"/>
        <color theme="1"/>
        <rFont val="Times New Roman"/>
        <family val="1"/>
        <charset val="238"/>
      </rPr>
      <t>inwestycja</t>
    </r>
  </si>
  <si>
    <r>
      <t xml:space="preserve">6060 </t>
    </r>
    <r>
      <rPr>
        <sz val="9"/>
        <color theme="1"/>
        <rFont val="Times New Roman"/>
        <family val="1"/>
        <charset val="238"/>
      </rPr>
      <t>zakupy inwestycyjne</t>
    </r>
  </si>
  <si>
    <t>4170 umowy zlecenia</t>
  </si>
  <si>
    <t>Założenie kostki brukowej</t>
  </si>
  <si>
    <t xml:space="preserve">Bieżące utrzymanie świetlicy </t>
  </si>
  <si>
    <t>zakupy na bieżące utrzymanie świetlicy</t>
  </si>
  <si>
    <t xml:space="preserve"> Ławki z montażem</t>
  </si>
  <si>
    <t>Załącznik Nr 6</t>
  </si>
  <si>
    <t>do Zarządzenia Nr 342/17 Burmistrza Śmigla z dnia 10 kwietnia 2017 roku</t>
  </si>
  <si>
    <t>Utrzymanie drogi gminnej</t>
  </si>
  <si>
    <t>Bieżące utrzymanie swietlicy</t>
  </si>
  <si>
    <t>4170 um-zl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</si>
</sst>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3" fontId="1" fillId="5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/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5"/>
  <sheetViews>
    <sheetView tabSelected="1" topLeftCell="B13" zoomScale="140" zoomScaleNormal="140" workbookViewId="0">
      <selection activeCell="D10" sqref="D10:D13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28.42578125" style="18" customWidth="1"/>
    <col min="5" max="7" width="12" style="23" customWidth="1"/>
    <col min="8" max="8" width="34.7109375" style="18" customWidth="1"/>
    <col min="9" max="9" width="11" bestFit="1" customWidth="1"/>
  </cols>
  <sheetData>
    <row r="1" spans="1:8" ht="15.75" x14ac:dyDescent="0.25">
      <c r="A1" s="64" t="s">
        <v>150</v>
      </c>
      <c r="B1" s="64"/>
      <c r="C1" s="64"/>
      <c r="D1" s="64"/>
      <c r="E1" s="64"/>
      <c r="F1" s="64"/>
      <c r="G1" s="64"/>
      <c r="H1" s="64"/>
    </row>
    <row r="2" spans="1:8" x14ac:dyDescent="0.25">
      <c r="A2" s="64" t="s">
        <v>151</v>
      </c>
      <c r="B2" s="65"/>
      <c r="C2" s="65"/>
      <c r="D2" s="65"/>
      <c r="E2" s="65"/>
      <c r="F2" s="65"/>
      <c r="G2" s="65"/>
      <c r="H2" s="65"/>
    </row>
    <row r="3" spans="1:8" ht="15.75" x14ac:dyDescent="0.25">
      <c r="A3" s="76" t="s">
        <v>7</v>
      </c>
      <c r="B3" s="76"/>
      <c r="C3" s="76"/>
      <c r="D3" s="76"/>
      <c r="E3" s="76"/>
      <c r="F3" s="76"/>
      <c r="G3" s="76"/>
      <c r="H3" s="76"/>
    </row>
    <row r="4" spans="1:8" ht="15.75" x14ac:dyDescent="0.25">
      <c r="A4" s="6"/>
      <c r="B4" s="6"/>
      <c r="C4" s="6"/>
      <c r="D4" s="6"/>
      <c r="E4" s="19"/>
      <c r="F4" s="19"/>
      <c r="G4" s="19"/>
      <c r="H4" s="6"/>
    </row>
    <row r="5" spans="1:8" ht="24.95" customHeight="1" x14ac:dyDescent="0.25">
      <c r="A5" s="59" t="s">
        <v>97</v>
      </c>
      <c r="B5" s="59"/>
      <c r="C5" s="59"/>
      <c r="D5" s="59"/>
      <c r="E5" s="59"/>
      <c r="F5" s="59"/>
      <c r="G5" s="59"/>
      <c r="H5" s="59"/>
    </row>
    <row r="6" spans="1:8" ht="26.1" customHeight="1" x14ac:dyDescent="0.25">
      <c r="A6" s="3" t="s">
        <v>0</v>
      </c>
      <c r="B6" s="3" t="s">
        <v>1</v>
      </c>
      <c r="C6" s="3" t="s">
        <v>2</v>
      </c>
      <c r="D6" s="3" t="s">
        <v>8</v>
      </c>
      <c r="E6" s="20" t="s">
        <v>3</v>
      </c>
      <c r="F6" s="20" t="s">
        <v>136</v>
      </c>
      <c r="G6" s="20" t="s">
        <v>137</v>
      </c>
      <c r="H6" s="3" t="s">
        <v>4</v>
      </c>
    </row>
    <row r="7" spans="1:8" ht="26.1" customHeight="1" x14ac:dyDescent="0.25">
      <c r="A7" s="1">
        <v>1</v>
      </c>
      <c r="B7" s="1">
        <v>60016</v>
      </c>
      <c r="C7" s="1" t="s">
        <v>140</v>
      </c>
      <c r="D7" s="57" t="s">
        <v>67</v>
      </c>
      <c r="E7" s="21">
        <v>6049.25</v>
      </c>
      <c r="F7" s="21">
        <v>-6049</v>
      </c>
      <c r="G7" s="21">
        <f t="shared" ref="G7:G10" si="0">SUM(E7:F7)</f>
        <v>0.25</v>
      </c>
      <c r="H7" s="1" t="s">
        <v>9</v>
      </c>
    </row>
    <row r="8" spans="1:8" ht="26.1" customHeight="1" x14ac:dyDescent="0.25">
      <c r="A8" s="1">
        <v>2</v>
      </c>
      <c r="B8" s="1">
        <v>60016</v>
      </c>
      <c r="C8" s="1" t="s">
        <v>141</v>
      </c>
      <c r="D8" s="74"/>
      <c r="E8" s="21"/>
      <c r="F8" s="21">
        <v>6049</v>
      </c>
      <c r="G8" s="21">
        <v>6049</v>
      </c>
      <c r="H8" s="1" t="s">
        <v>152</v>
      </c>
    </row>
    <row r="9" spans="1:8" ht="26.1" customHeight="1" x14ac:dyDescent="0.25">
      <c r="A9" s="1">
        <v>3</v>
      </c>
      <c r="B9" s="1">
        <v>90004</v>
      </c>
      <c r="C9" s="1" t="s">
        <v>140</v>
      </c>
      <c r="D9" s="48" t="s">
        <v>72</v>
      </c>
      <c r="E9" s="21">
        <v>500</v>
      </c>
      <c r="F9" s="21"/>
      <c r="G9" s="21">
        <f t="shared" si="0"/>
        <v>500</v>
      </c>
      <c r="H9" s="1" t="s">
        <v>10</v>
      </c>
    </row>
    <row r="10" spans="1:8" ht="26.1" customHeight="1" x14ac:dyDescent="0.25">
      <c r="A10" s="1">
        <v>4</v>
      </c>
      <c r="B10" s="1">
        <v>92109</v>
      </c>
      <c r="C10" s="1" t="s">
        <v>140</v>
      </c>
      <c r="D10" s="66" t="s">
        <v>73</v>
      </c>
      <c r="E10" s="21">
        <v>2300</v>
      </c>
      <c r="F10" s="21"/>
      <c r="G10" s="21">
        <f t="shared" si="0"/>
        <v>2300</v>
      </c>
      <c r="H10" s="1" t="s">
        <v>11</v>
      </c>
    </row>
    <row r="11" spans="1:8" ht="26.1" customHeight="1" x14ac:dyDescent="0.25">
      <c r="A11" s="1">
        <v>5</v>
      </c>
      <c r="B11" s="1">
        <v>92109</v>
      </c>
      <c r="C11" s="1" t="s">
        <v>140</v>
      </c>
      <c r="D11" s="66"/>
      <c r="E11" s="21">
        <v>600</v>
      </c>
      <c r="F11" s="21"/>
      <c r="G11" s="21">
        <f>SUM(E11:F11)</f>
        <v>600</v>
      </c>
      <c r="H11" s="1" t="s">
        <v>13</v>
      </c>
    </row>
    <row r="12" spans="1:8" ht="26.1" customHeight="1" x14ac:dyDescent="0.25">
      <c r="A12" s="1">
        <v>6</v>
      </c>
      <c r="B12" s="1">
        <v>92109</v>
      </c>
      <c r="C12" s="1" t="s">
        <v>140</v>
      </c>
      <c r="D12" s="66"/>
      <c r="E12" s="21">
        <v>1000</v>
      </c>
      <c r="F12" s="21"/>
      <c r="G12" s="21">
        <f>SUM(E12:F12)</f>
        <v>1000</v>
      </c>
      <c r="H12" s="1" t="s">
        <v>14</v>
      </c>
    </row>
    <row r="13" spans="1:8" ht="26.1" customHeight="1" x14ac:dyDescent="0.25">
      <c r="A13" s="49">
        <v>7</v>
      </c>
      <c r="B13" s="1">
        <v>92109</v>
      </c>
      <c r="C13" s="1" t="s">
        <v>141</v>
      </c>
      <c r="D13" s="67"/>
      <c r="E13" s="21">
        <v>400</v>
      </c>
      <c r="F13" s="21"/>
      <c r="G13" s="21">
        <f>SUM(E13:F13)</f>
        <v>400</v>
      </c>
      <c r="H13" s="1" t="s">
        <v>77</v>
      </c>
    </row>
    <row r="14" spans="1:8" ht="26.1" customHeight="1" x14ac:dyDescent="0.25">
      <c r="A14" s="60" t="s">
        <v>5</v>
      </c>
      <c r="B14" s="61"/>
      <c r="C14" s="61"/>
      <c r="D14" s="62"/>
      <c r="E14" s="36">
        <f>SUM(E7:E13)</f>
        <v>10849.25</v>
      </c>
      <c r="F14" s="36">
        <f t="shared" ref="F14:G14" si="1">SUM(F7:F13)</f>
        <v>0</v>
      </c>
      <c r="G14" s="36">
        <f t="shared" si="1"/>
        <v>10849.25</v>
      </c>
      <c r="H14" s="1"/>
    </row>
    <row r="15" spans="1:8" ht="26.1" customHeight="1" x14ac:dyDescent="0.25">
      <c r="A15" s="2"/>
      <c r="B15" s="2"/>
      <c r="C15" s="2"/>
      <c r="D15" s="2"/>
      <c r="E15" s="22"/>
      <c r="F15" s="22"/>
      <c r="G15" s="22"/>
      <c r="H15" s="2"/>
    </row>
    <row r="16" spans="1:8" ht="26.1" customHeight="1" x14ac:dyDescent="0.25">
      <c r="A16" s="59" t="s">
        <v>98</v>
      </c>
      <c r="B16" s="59"/>
      <c r="C16" s="59"/>
      <c r="D16" s="59"/>
      <c r="E16" s="59"/>
      <c r="F16" s="59"/>
      <c r="G16" s="59"/>
      <c r="H16" s="59"/>
    </row>
    <row r="17" spans="1:8" ht="26.1" customHeight="1" x14ac:dyDescent="0.25">
      <c r="A17" s="3" t="s">
        <v>0</v>
      </c>
      <c r="B17" s="3" t="s">
        <v>1</v>
      </c>
      <c r="C17" s="3" t="s">
        <v>2</v>
      </c>
      <c r="D17" s="3" t="s">
        <v>8</v>
      </c>
      <c r="E17" s="20" t="s">
        <v>3</v>
      </c>
      <c r="F17" s="20" t="s">
        <v>136</v>
      </c>
      <c r="G17" s="20" t="s">
        <v>137</v>
      </c>
      <c r="H17" s="3" t="s">
        <v>4</v>
      </c>
    </row>
    <row r="18" spans="1:8" ht="26.1" customHeight="1" x14ac:dyDescent="0.25">
      <c r="A18" s="1">
        <v>1</v>
      </c>
      <c r="B18" s="1">
        <v>60016</v>
      </c>
      <c r="C18" s="1" t="s">
        <v>141</v>
      </c>
      <c r="D18" s="1" t="s">
        <v>67</v>
      </c>
      <c r="E18" s="21">
        <v>15800.06</v>
      </c>
      <c r="F18" s="21"/>
      <c r="G18" s="21">
        <f t="shared" ref="G18:G22" si="2">SUM(E18:F18)</f>
        <v>15800.06</v>
      </c>
      <c r="H18" s="1" t="s">
        <v>95</v>
      </c>
    </row>
    <row r="19" spans="1:8" ht="26.1" customHeight="1" x14ac:dyDescent="0.25">
      <c r="A19" s="1">
        <v>2</v>
      </c>
      <c r="B19" s="1">
        <v>90004</v>
      </c>
      <c r="C19" s="1" t="s">
        <v>140</v>
      </c>
      <c r="D19" s="1" t="s">
        <v>72</v>
      </c>
      <c r="E19" s="21">
        <v>600</v>
      </c>
      <c r="F19" s="21"/>
      <c r="G19" s="21">
        <f t="shared" si="2"/>
        <v>600</v>
      </c>
      <c r="H19" s="1" t="s">
        <v>10</v>
      </c>
    </row>
    <row r="20" spans="1:8" ht="26.1" customHeight="1" x14ac:dyDescent="0.25">
      <c r="A20" s="1">
        <v>3</v>
      </c>
      <c r="B20" s="1">
        <v>92109</v>
      </c>
      <c r="C20" s="1" t="s">
        <v>140</v>
      </c>
      <c r="D20" s="57" t="s">
        <v>73</v>
      </c>
      <c r="E20" s="21">
        <v>2000</v>
      </c>
      <c r="F20" s="21"/>
      <c r="G20" s="21">
        <f t="shared" si="2"/>
        <v>2000</v>
      </c>
      <c r="H20" s="1" t="s">
        <v>12</v>
      </c>
    </row>
    <row r="21" spans="1:8" ht="26.1" customHeight="1" x14ac:dyDescent="0.25">
      <c r="A21" s="1">
        <v>4</v>
      </c>
      <c r="B21" s="1">
        <v>92109</v>
      </c>
      <c r="C21" s="1" t="s">
        <v>140</v>
      </c>
      <c r="D21" s="63"/>
      <c r="E21" s="21">
        <v>1000</v>
      </c>
      <c r="F21" s="21"/>
      <c r="G21" s="21">
        <f t="shared" si="2"/>
        <v>1000</v>
      </c>
      <c r="H21" s="1" t="s">
        <v>14</v>
      </c>
    </row>
    <row r="22" spans="1:8" ht="26.1" customHeight="1" x14ac:dyDescent="0.25">
      <c r="A22" s="1">
        <v>5</v>
      </c>
      <c r="B22" s="1">
        <v>92109</v>
      </c>
      <c r="C22" s="1" t="s">
        <v>141</v>
      </c>
      <c r="D22" s="58"/>
      <c r="E22" s="21">
        <v>1000</v>
      </c>
      <c r="F22" s="21"/>
      <c r="G22" s="21">
        <f t="shared" si="2"/>
        <v>1000</v>
      </c>
      <c r="H22" s="1" t="s">
        <v>14</v>
      </c>
    </row>
    <row r="23" spans="1:8" ht="26.1" customHeight="1" x14ac:dyDescent="0.25">
      <c r="A23" s="60" t="s">
        <v>5</v>
      </c>
      <c r="B23" s="61"/>
      <c r="C23" s="61"/>
      <c r="D23" s="62"/>
      <c r="E23" s="36">
        <f>SUM(E18:E22)</f>
        <v>20400.059999999998</v>
      </c>
      <c r="F23" s="36">
        <f t="shared" ref="F23:G23" si="3">SUM(F18:F22)</f>
        <v>0</v>
      </c>
      <c r="G23" s="36">
        <f t="shared" si="3"/>
        <v>20400.059999999998</v>
      </c>
      <c r="H23" s="1"/>
    </row>
    <row r="24" spans="1:8" ht="26.1" customHeight="1" x14ac:dyDescent="0.25">
      <c r="A24" s="50"/>
      <c r="B24" s="50"/>
      <c r="C24" s="50"/>
      <c r="D24" s="51"/>
      <c r="E24" s="52"/>
      <c r="F24" s="52"/>
      <c r="G24" s="52"/>
      <c r="H24" s="51"/>
    </row>
    <row r="25" spans="1:8" ht="26.1" customHeight="1" x14ac:dyDescent="0.25">
      <c r="A25" s="59" t="s">
        <v>99</v>
      </c>
      <c r="B25" s="59"/>
      <c r="C25" s="59"/>
      <c r="D25" s="59"/>
      <c r="E25" s="59"/>
      <c r="F25" s="59"/>
      <c r="G25" s="59"/>
      <c r="H25" s="59"/>
    </row>
    <row r="26" spans="1:8" ht="26.1" customHeight="1" x14ac:dyDescent="0.25">
      <c r="A26" s="3" t="s">
        <v>0</v>
      </c>
      <c r="B26" s="3" t="s">
        <v>1</v>
      </c>
      <c r="C26" s="3" t="s">
        <v>2</v>
      </c>
      <c r="D26" s="3" t="s">
        <v>8</v>
      </c>
      <c r="E26" s="20" t="s">
        <v>3</v>
      </c>
      <c r="F26" s="20" t="s">
        <v>136</v>
      </c>
      <c r="G26" s="20" t="s">
        <v>137</v>
      </c>
      <c r="H26" s="3" t="s">
        <v>4</v>
      </c>
    </row>
    <row r="27" spans="1:8" ht="26.1" customHeight="1" x14ac:dyDescent="0.25">
      <c r="A27" s="1">
        <v>1</v>
      </c>
      <c r="B27" s="1">
        <v>90004</v>
      </c>
      <c r="C27" s="1" t="s">
        <v>140</v>
      </c>
      <c r="D27" s="1" t="s">
        <v>72</v>
      </c>
      <c r="E27" s="21">
        <v>500</v>
      </c>
      <c r="F27" s="21"/>
      <c r="G27" s="21">
        <f t="shared" ref="G27:G30" si="4">SUM(E27:F27)</f>
        <v>500</v>
      </c>
      <c r="H27" s="1" t="s">
        <v>10</v>
      </c>
    </row>
    <row r="28" spans="1:8" ht="41.25" customHeight="1" x14ac:dyDescent="0.25">
      <c r="A28" s="1">
        <v>2</v>
      </c>
      <c r="B28" s="1">
        <v>92109</v>
      </c>
      <c r="C28" s="1" t="s">
        <v>140</v>
      </c>
      <c r="D28" s="57" t="s">
        <v>73</v>
      </c>
      <c r="E28" s="21">
        <v>2000</v>
      </c>
      <c r="F28" s="21"/>
      <c r="G28" s="21">
        <f t="shared" si="4"/>
        <v>2000</v>
      </c>
      <c r="H28" s="1" t="s">
        <v>15</v>
      </c>
    </row>
    <row r="29" spans="1:8" ht="26.1" customHeight="1" x14ac:dyDescent="0.25">
      <c r="A29" s="1">
        <v>3</v>
      </c>
      <c r="B29" s="1">
        <v>92109</v>
      </c>
      <c r="C29" s="1" t="s">
        <v>140</v>
      </c>
      <c r="D29" s="63"/>
      <c r="E29" s="21">
        <v>5775.7</v>
      </c>
      <c r="F29" s="21"/>
      <c r="G29" s="21">
        <f t="shared" si="4"/>
        <v>5775.7</v>
      </c>
      <c r="H29" s="1" t="s">
        <v>16</v>
      </c>
    </row>
    <row r="30" spans="1:8" ht="26.1" customHeight="1" x14ac:dyDescent="0.25">
      <c r="A30" s="1">
        <v>4</v>
      </c>
      <c r="B30" s="1">
        <v>92109</v>
      </c>
      <c r="C30" s="1" t="s">
        <v>140</v>
      </c>
      <c r="D30" s="58"/>
      <c r="E30" s="21">
        <v>900</v>
      </c>
      <c r="F30" s="21"/>
      <c r="G30" s="21">
        <f t="shared" si="4"/>
        <v>900</v>
      </c>
      <c r="H30" s="1" t="s">
        <v>14</v>
      </c>
    </row>
    <row r="31" spans="1:8" ht="26.1" customHeight="1" x14ac:dyDescent="0.25">
      <c r="A31" s="60" t="s">
        <v>5</v>
      </c>
      <c r="B31" s="61"/>
      <c r="C31" s="61"/>
      <c r="D31" s="62"/>
      <c r="E31" s="36">
        <f>SUM(E27:E30)</f>
        <v>9175.7000000000007</v>
      </c>
      <c r="F31" s="36">
        <f t="shared" ref="F31:G31" si="5">SUM(F27:F30)</f>
        <v>0</v>
      </c>
      <c r="G31" s="36">
        <f t="shared" si="5"/>
        <v>9175.7000000000007</v>
      </c>
      <c r="H31" s="1"/>
    </row>
    <row r="32" spans="1:8" ht="26.1" customHeight="1" x14ac:dyDescent="0.25">
      <c r="A32" s="50"/>
      <c r="B32" s="50"/>
      <c r="C32" s="50"/>
      <c r="D32" s="51"/>
      <c r="E32" s="52"/>
      <c r="F32" s="52"/>
      <c r="G32" s="52"/>
      <c r="H32" s="51"/>
    </row>
    <row r="33" spans="1:8" ht="26.1" customHeight="1" x14ac:dyDescent="0.25">
      <c r="A33" s="59" t="s">
        <v>100</v>
      </c>
      <c r="B33" s="59"/>
      <c r="C33" s="59"/>
      <c r="D33" s="59"/>
      <c r="E33" s="59"/>
      <c r="F33" s="59"/>
      <c r="G33" s="59"/>
      <c r="H33" s="59"/>
    </row>
    <row r="34" spans="1:8" ht="26.1" customHeight="1" x14ac:dyDescent="0.25">
      <c r="A34" s="3" t="s">
        <v>0</v>
      </c>
      <c r="B34" s="3" t="s">
        <v>1</v>
      </c>
      <c r="C34" s="3" t="s">
        <v>2</v>
      </c>
      <c r="D34" s="3" t="s">
        <v>8</v>
      </c>
      <c r="E34" s="20" t="s">
        <v>3</v>
      </c>
      <c r="F34" s="20" t="s">
        <v>136</v>
      </c>
      <c r="G34" s="20" t="s">
        <v>137</v>
      </c>
      <c r="H34" s="3" t="s">
        <v>4</v>
      </c>
    </row>
    <row r="35" spans="1:8" ht="26.1" customHeight="1" x14ac:dyDescent="0.25">
      <c r="A35" s="1">
        <v>1</v>
      </c>
      <c r="B35" s="1">
        <v>90004</v>
      </c>
      <c r="C35" s="1" t="s">
        <v>140</v>
      </c>
      <c r="D35" s="57" t="s">
        <v>72</v>
      </c>
      <c r="E35" s="21">
        <v>1300</v>
      </c>
      <c r="F35" s="21"/>
      <c r="G35" s="21">
        <f t="shared" ref="G35:G38" si="6">SUM(E35:F35)</f>
        <v>1300</v>
      </c>
      <c r="H35" s="1" t="s">
        <v>10</v>
      </c>
    </row>
    <row r="36" spans="1:8" ht="51" customHeight="1" x14ac:dyDescent="0.25">
      <c r="A36" s="1">
        <v>2</v>
      </c>
      <c r="B36" s="1">
        <v>90004</v>
      </c>
      <c r="C36" s="1" t="s">
        <v>142</v>
      </c>
      <c r="D36" s="58"/>
      <c r="E36" s="21">
        <v>6000</v>
      </c>
      <c r="F36" s="21"/>
      <c r="G36" s="21">
        <f t="shared" si="6"/>
        <v>6000</v>
      </c>
      <c r="H36" s="1" t="s">
        <v>17</v>
      </c>
    </row>
    <row r="37" spans="1:8" ht="45" customHeight="1" x14ac:dyDescent="0.25">
      <c r="A37" s="1">
        <v>3</v>
      </c>
      <c r="B37" s="1">
        <v>92109</v>
      </c>
      <c r="C37" s="1" t="s">
        <v>140</v>
      </c>
      <c r="D37" s="57" t="s">
        <v>73</v>
      </c>
      <c r="E37" s="21">
        <v>7547.01</v>
      </c>
      <c r="F37" s="21"/>
      <c r="G37" s="21">
        <f t="shared" si="6"/>
        <v>7547.01</v>
      </c>
      <c r="H37" s="1" t="s">
        <v>135</v>
      </c>
    </row>
    <row r="38" spans="1:8" ht="26.1" customHeight="1" x14ac:dyDescent="0.25">
      <c r="A38" s="1">
        <v>4</v>
      </c>
      <c r="B38" s="1">
        <v>92109</v>
      </c>
      <c r="C38" s="1" t="s">
        <v>140</v>
      </c>
      <c r="D38" s="58"/>
      <c r="E38" s="21">
        <v>1600</v>
      </c>
      <c r="F38" s="21"/>
      <c r="G38" s="21">
        <f t="shared" si="6"/>
        <v>1600</v>
      </c>
      <c r="H38" s="1" t="s">
        <v>14</v>
      </c>
    </row>
    <row r="39" spans="1:8" ht="26.1" customHeight="1" x14ac:dyDescent="0.25">
      <c r="A39" s="60" t="s">
        <v>5</v>
      </c>
      <c r="B39" s="61"/>
      <c r="C39" s="61"/>
      <c r="D39" s="62"/>
      <c r="E39" s="36">
        <f>SUM(E35:E38)</f>
        <v>16447.010000000002</v>
      </c>
      <c r="F39" s="36">
        <v>0</v>
      </c>
      <c r="G39" s="36">
        <f t="shared" ref="G39" si="7">SUM(G35:G38)</f>
        <v>16447.010000000002</v>
      </c>
      <c r="H39" s="1"/>
    </row>
    <row r="40" spans="1:8" ht="26.1" customHeight="1" x14ac:dyDescent="0.25">
      <c r="A40" s="50"/>
      <c r="B40" s="50"/>
      <c r="C40" s="50"/>
      <c r="D40" s="51"/>
      <c r="E40" s="52"/>
      <c r="F40" s="52"/>
      <c r="G40" s="52"/>
      <c r="H40" s="51"/>
    </row>
    <row r="41" spans="1:8" ht="26.1" customHeight="1" x14ac:dyDescent="0.25">
      <c r="A41" s="59" t="s">
        <v>101</v>
      </c>
      <c r="B41" s="59"/>
      <c r="C41" s="59"/>
      <c r="D41" s="59"/>
      <c r="E41" s="59"/>
      <c r="F41" s="59"/>
      <c r="G41" s="59"/>
      <c r="H41" s="59"/>
    </row>
    <row r="42" spans="1:8" ht="26.1" customHeight="1" x14ac:dyDescent="0.25">
      <c r="A42" s="3" t="s">
        <v>0</v>
      </c>
      <c r="B42" s="3" t="s">
        <v>1</v>
      </c>
      <c r="C42" s="3" t="s">
        <v>2</v>
      </c>
      <c r="D42" s="3" t="s">
        <v>8</v>
      </c>
      <c r="E42" s="20" t="s">
        <v>3</v>
      </c>
      <c r="F42" s="20" t="s">
        <v>136</v>
      </c>
      <c r="G42" s="20" t="s">
        <v>137</v>
      </c>
      <c r="H42" s="3" t="s">
        <v>4</v>
      </c>
    </row>
    <row r="43" spans="1:8" ht="26.1" customHeight="1" x14ac:dyDescent="0.25">
      <c r="A43" s="1">
        <v>1</v>
      </c>
      <c r="B43" s="1">
        <v>90004</v>
      </c>
      <c r="C43" s="1" t="s">
        <v>140</v>
      </c>
      <c r="D43" s="1" t="s">
        <v>72</v>
      </c>
      <c r="E43" s="21">
        <v>3000</v>
      </c>
      <c r="F43" s="21"/>
      <c r="G43" s="21">
        <f t="shared" ref="G43:G46" si="8">SUM(E43:F43)</f>
        <v>3000</v>
      </c>
      <c r="H43" s="1" t="s">
        <v>18</v>
      </c>
    </row>
    <row r="44" spans="1:8" ht="26.1" customHeight="1" x14ac:dyDescent="0.25">
      <c r="A44" s="1">
        <v>2</v>
      </c>
      <c r="B44" s="1">
        <v>92109</v>
      </c>
      <c r="C44" s="1" t="s">
        <v>140</v>
      </c>
      <c r="D44" s="1" t="s">
        <v>73</v>
      </c>
      <c r="E44" s="21">
        <v>1000</v>
      </c>
      <c r="F44" s="21"/>
      <c r="G44" s="21">
        <f t="shared" si="8"/>
        <v>1000</v>
      </c>
      <c r="H44" s="1" t="s">
        <v>14</v>
      </c>
    </row>
    <row r="45" spans="1:8" ht="26.1" customHeight="1" x14ac:dyDescent="0.25">
      <c r="A45" s="1">
        <v>3</v>
      </c>
      <c r="B45" s="1">
        <v>92195</v>
      </c>
      <c r="C45" s="1" t="s">
        <v>140</v>
      </c>
      <c r="D45" s="57" t="s">
        <v>75</v>
      </c>
      <c r="E45" s="21">
        <f>E46</f>
        <v>2299.3049999999998</v>
      </c>
      <c r="F45" s="21"/>
      <c r="G45" s="21">
        <f t="shared" si="8"/>
        <v>2299.3049999999998</v>
      </c>
      <c r="H45" s="1" t="s">
        <v>83</v>
      </c>
    </row>
    <row r="46" spans="1:8" ht="26.1" customHeight="1" x14ac:dyDescent="0.25">
      <c r="A46" s="1">
        <v>4</v>
      </c>
      <c r="B46" s="1">
        <v>92195</v>
      </c>
      <c r="C46" s="1" t="s">
        <v>141</v>
      </c>
      <c r="D46" s="58"/>
      <c r="E46" s="21">
        <f>4598.61/2</f>
        <v>2299.3049999999998</v>
      </c>
      <c r="F46" s="21"/>
      <c r="G46" s="21">
        <f t="shared" si="8"/>
        <v>2299.3049999999998</v>
      </c>
      <c r="H46" s="1" t="s">
        <v>149</v>
      </c>
    </row>
    <row r="47" spans="1:8" ht="26.1" customHeight="1" x14ac:dyDescent="0.25">
      <c r="A47" s="60" t="s">
        <v>5</v>
      </c>
      <c r="B47" s="61"/>
      <c r="C47" s="61"/>
      <c r="D47" s="62"/>
      <c r="E47" s="36">
        <f>SUM(E43:E46)</f>
        <v>8598.61</v>
      </c>
      <c r="F47" s="36">
        <f t="shared" ref="F47:G47" si="9">SUM(F43:F46)</f>
        <v>0</v>
      </c>
      <c r="G47" s="36">
        <f t="shared" si="9"/>
        <v>8598.61</v>
      </c>
      <c r="H47" s="1"/>
    </row>
    <row r="48" spans="1:8" ht="26.1" customHeight="1" x14ac:dyDescent="0.25">
      <c r="A48" s="2"/>
      <c r="B48" s="2"/>
      <c r="C48" s="2"/>
      <c r="D48" s="2"/>
      <c r="E48" s="22"/>
      <c r="F48" s="22"/>
      <c r="G48" s="22"/>
      <c r="H48" s="2"/>
    </row>
    <row r="49" spans="1:8" s="4" customFormat="1" ht="26.1" customHeight="1" x14ac:dyDescent="0.25">
      <c r="A49" s="59" t="s">
        <v>102</v>
      </c>
      <c r="B49" s="59"/>
      <c r="C49" s="59"/>
      <c r="D49" s="59"/>
      <c r="E49" s="59"/>
      <c r="F49" s="59"/>
      <c r="G49" s="59"/>
      <c r="H49" s="59"/>
    </row>
    <row r="50" spans="1:8" ht="26.1" customHeight="1" x14ac:dyDescent="0.25">
      <c r="A50" s="3" t="s">
        <v>0</v>
      </c>
      <c r="B50" s="3" t="s">
        <v>1</v>
      </c>
      <c r="C50" s="3" t="s">
        <v>2</v>
      </c>
      <c r="D50" s="3"/>
      <c r="E50" s="20" t="s">
        <v>3</v>
      </c>
      <c r="F50" s="20" t="s">
        <v>136</v>
      </c>
      <c r="G50" s="20" t="s">
        <v>137</v>
      </c>
      <c r="H50" s="3" t="s">
        <v>4</v>
      </c>
    </row>
    <row r="51" spans="1:8" ht="26.1" customHeight="1" x14ac:dyDescent="0.25">
      <c r="A51" s="1">
        <v>1</v>
      </c>
      <c r="B51" s="1">
        <v>90004</v>
      </c>
      <c r="C51" s="1" t="s">
        <v>140</v>
      </c>
      <c r="D51" s="57" t="s">
        <v>72</v>
      </c>
      <c r="E51" s="21">
        <v>0</v>
      </c>
      <c r="F51" s="21"/>
      <c r="G51" s="21">
        <f t="shared" ref="G51:G52" si="10">SUM(E51:F51)</f>
        <v>0</v>
      </c>
      <c r="H51" s="1" t="s">
        <v>19</v>
      </c>
    </row>
    <row r="52" spans="1:8" ht="26.1" customHeight="1" x14ac:dyDescent="0.25">
      <c r="A52" s="1">
        <v>2</v>
      </c>
      <c r="B52" s="1">
        <v>90004</v>
      </c>
      <c r="C52" s="1" t="s">
        <v>141</v>
      </c>
      <c r="D52" s="58"/>
      <c r="E52" s="21">
        <v>3500</v>
      </c>
      <c r="F52" s="21"/>
      <c r="G52" s="21">
        <f t="shared" si="10"/>
        <v>3500</v>
      </c>
      <c r="H52" s="1" t="s">
        <v>138</v>
      </c>
    </row>
    <row r="53" spans="1:8" ht="26.1" customHeight="1" x14ac:dyDescent="0.25">
      <c r="A53" s="1">
        <v>3</v>
      </c>
      <c r="B53" s="1">
        <v>92109</v>
      </c>
      <c r="C53" s="1" t="s">
        <v>140</v>
      </c>
      <c r="D53" s="56"/>
      <c r="E53" s="21">
        <v>6000</v>
      </c>
      <c r="F53" s="21"/>
      <c r="G53" s="21">
        <v>6000</v>
      </c>
      <c r="H53" s="1" t="s">
        <v>77</v>
      </c>
    </row>
    <row r="54" spans="1:8" ht="26.1" customHeight="1" x14ac:dyDescent="0.25">
      <c r="A54" s="1">
        <v>4</v>
      </c>
      <c r="B54" s="1">
        <v>92109</v>
      </c>
      <c r="C54" s="1" t="s">
        <v>141</v>
      </c>
      <c r="D54" s="57" t="s">
        <v>73</v>
      </c>
      <c r="E54" s="21">
        <v>2000</v>
      </c>
      <c r="F54" s="21"/>
      <c r="G54" s="21">
        <f t="shared" ref="G54:G57" si="11">SUM(E54:F54)</f>
        <v>2000</v>
      </c>
      <c r="H54" s="1" t="s">
        <v>77</v>
      </c>
    </row>
    <row r="55" spans="1:8" ht="26.1" customHeight="1" x14ac:dyDescent="0.25">
      <c r="A55" s="1">
        <v>5</v>
      </c>
      <c r="B55" s="1">
        <v>92109</v>
      </c>
      <c r="C55" s="1" t="s">
        <v>140</v>
      </c>
      <c r="D55" s="63"/>
      <c r="E55" s="21">
        <v>2000</v>
      </c>
      <c r="F55" s="21"/>
      <c r="G55" s="21">
        <f t="shared" si="11"/>
        <v>2000</v>
      </c>
      <c r="H55" s="1" t="s">
        <v>14</v>
      </c>
    </row>
    <row r="56" spans="1:8" ht="26.1" customHeight="1" x14ac:dyDescent="0.25">
      <c r="A56" s="1">
        <v>6</v>
      </c>
      <c r="B56" s="1">
        <v>92109</v>
      </c>
      <c r="C56" s="1" t="s">
        <v>141</v>
      </c>
      <c r="D56" s="58"/>
      <c r="E56" s="21">
        <v>1500</v>
      </c>
      <c r="F56" s="21"/>
      <c r="G56" s="21">
        <f t="shared" si="11"/>
        <v>1500</v>
      </c>
      <c r="H56" s="1" t="s">
        <v>14</v>
      </c>
    </row>
    <row r="57" spans="1:8" ht="62.25" customHeight="1" x14ac:dyDescent="0.25">
      <c r="A57" s="1">
        <v>7</v>
      </c>
      <c r="B57" s="1">
        <v>92195</v>
      </c>
      <c r="C57" s="1" t="s">
        <v>140</v>
      </c>
      <c r="D57" s="1" t="s">
        <v>75</v>
      </c>
      <c r="E57" s="21">
        <v>13854.4</v>
      </c>
      <c r="F57" s="21"/>
      <c r="G57" s="21">
        <f t="shared" si="11"/>
        <v>13854.4</v>
      </c>
      <c r="H57" s="1" t="s">
        <v>20</v>
      </c>
    </row>
    <row r="58" spans="1:8" ht="26.1" customHeight="1" x14ac:dyDescent="0.25">
      <c r="A58" s="60" t="s">
        <v>5</v>
      </c>
      <c r="B58" s="61"/>
      <c r="C58" s="61"/>
      <c r="D58" s="62"/>
      <c r="E58" s="36">
        <f>SUM(E51:E57)</f>
        <v>28854.400000000001</v>
      </c>
      <c r="F58" s="36">
        <f t="shared" ref="F58:G58" si="12">SUM(F51:F57)</f>
        <v>0</v>
      </c>
      <c r="G58" s="36">
        <f t="shared" si="12"/>
        <v>28854.400000000001</v>
      </c>
      <c r="H58" s="1"/>
    </row>
    <row r="59" spans="1:8" ht="26.1" customHeight="1" x14ac:dyDescent="0.25">
      <c r="A59" s="50"/>
      <c r="B59" s="50"/>
      <c r="C59" s="50"/>
      <c r="D59" s="51"/>
      <c r="E59" s="52"/>
      <c r="F59" s="52"/>
      <c r="G59" s="52"/>
      <c r="H59" s="51"/>
    </row>
    <row r="60" spans="1:8" ht="26.1" customHeight="1" x14ac:dyDescent="0.25">
      <c r="A60" s="59" t="s">
        <v>103</v>
      </c>
      <c r="B60" s="59"/>
      <c r="C60" s="59"/>
      <c r="D60" s="59"/>
      <c r="E60" s="59"/>
      <c r="F60" s="59"/>
      <c r="G60" s="59"/>
      <c r="H60" s="59"/>
    </row>
    <row r="61" spans="1:8" ht="26.1" customHeight="1" x14ac:dyDescent="0.25">
      <c r="A61" s="3" t="s">
        <v>0</v>
      </c>
      <c r="B61" s="3" t="s">
        <v>1</v>
      </c>
      <c r="C61" s="3" t="s">
        <v>2</v>
      </c>
      <c r="D61" s="3" t="s">
        <v>8</v>
      </c>
      <c r="E61" s="20" t="s">
        <v>3</v>
      </c>
      <c r="F61" s="20" t="s">
        <v>136</v>
      </c>
      <c r="G61" s="20" t="s">
        <v>137</v>
      </c>
      <c r="H61" s="3" t="s">
        <v>4</v>
      </c>
    </row>
    <row r="62" spans="1:8" ht="26.1" customHeight="1" x14ac:dyDescent="0.25">
      <c r="A62" s="1">
        <v>1</v>
      </c>
      <c r="B62" s="1">
        <v>90004</v>
      </c>
      <c r="C62" s="1" t="s">
        <v>140</v>
      </c>
      <c r="D62" s="57" t="s">
        <v>72</v>
      </c>
      <c r="E62" s="21">
        <v>0</v>
      </c>
      <c r="F62" s="21"/>
      <c r="G62" s="21">
        <f t="shared" ref="G62:G63" si="13">SUM(E62:F62)</f>
        <v>0</v>
      </c>
      <c r="H62" s="1" t="s">
        <v>42</v>
      </c>
    </row>
    <row r="63" spans="1:8" ht="26.1" customHeight="1" x14ac:dyDescent="0.25">
      <c r="A63" s="1">
        <v>2</v>
      </c>
      <c r="B63" s="1">
        <v>90004</v>
      </c>
      <c r="C63" s="1" t="s">
        <v>141</v>
      </c>
      <c r="D63" s="58"/>
      <c r="E63" s="21">
        <v>1000</v>
      </c>
      <c r="F63" s="21"/>
      <c r="G63" s="21">
        <f t="shared" si="13"/>
        <v>1000</v>
      </c>
      <c r="H63" s="1" t="s">
        <v>138</v>
      </c>
    </row>
    <row r="64" spans="1:8" ht="26.1" customHeight="1" x14ac:dyDescent="0.25">
      <c r="A64" s="1">
        <v>3</v>
      </c>
      <c r="B64" s="1">
        <v>92109</v>
      </c>
      <c r="C64" s="1" t="s">
        <v>140</v>
      </c>
      <c r="D64" s="57" t="s">
        <v>73</v>
      </c>
      <c r="E64" s="21">
        <v>1000</v>
      </c>
      <c r="F64" s="21"/>
      <c r="G64" s="21">
        <f t="shared" ref="G64:G66" si="14">SUM(E64:F64)</f>
        <v>1000</v>
      </c>
      <c r="H64" s="1" t="s">
        <v>21</v>
      </c>
    </row>
    <row r="65" spans="1:8" ht="26.1" customHeight="1" x14ac:dyDescent="0.25">
      <c r="A65" s="1">
        <v>4</v>
      </c>
      <c r="B65" s="1">
        <v>92109</v>
      </c>
      <c r="C65" s="1" t="s">
        <v>140</v>
      </c>
      <c r="D65" s="58"/>
      <c r="E65" s="21">
        <v>800</v>
      </c>
      <c r="F65" s="21"/>
      <c r="G65" s="21">
        <f t="shared" si="14"/>
        <v>800</v>
      </c>
      <c r="H65" s="1" t="s">
        <v>14</v>
      </c>
    </row>
    <row r="66" spans="1:8" ht="45" customHeight="1" x14ac:dyDescent="0.25">
      <c r="A66" s="1">
        <v>5</v>
      </c>
      <c r="B66" s="1">
        <v>92605</v>
      </c>
      <c r="C66" s="1" t="s">
        <v>141</v>
      </c>
      <c r="D66" s="1" t="s">
        <v>76</v>
      </c>
      <c r="E66" s="21">
        <v>5423.5</v>
      </c>
      <c r="F66" s="21"/>
      <c r="G66" s="21">
        <f t="shared" si="14"/>
        <v>5423.5</v>
      </c>
      <c r="H66" s="1" t="s">
        <v>22</v>
      </c>
    </row>
    <row r="67" spans="1:8" ht="26.1" customHeight="1" x14ac:dyDescent="0.25">
      <c r="A67" s="60" t="s">
        <v>5</v>
      </c>
      <c r="B67" s="61"/>
      <c r="C67" s="61"/>
      <c r="D67" s="62"/>
      <c r="E67" s="36">
        <f>SUM(E62:E66)</f>
        <v>8223.5</v>
      </c>
      <c r="F67" s="36">
        <f t="shared" ref="F67:G67" si="15">SUM(F62:F66)</f>
        <v>0</v>
      </c>
      <c r="G67" s="36">
        <f t="shared" si="15"/>
        <v>8223.5</v>
      </c>
      <c r="H67" s="1"/>
    </row>
    <row r="68" spans="1:8" ht="26.1" customHeight="1" x14ac:dyDescent="0.25">
      <c r="A68" s="50"/>
      <c r="B68" s="50"/>
      <c r="C68" s="50"/>
      <c r="D68" s="51"/>
      <c r="E68" s="52"/>
      <c r="F68" s="52"/>
      <c r="G68" s="52"/>
      <c r="H68" s="51"/>
    </row>
    <row r="69" spans="1:8" s="4" customFormat="1" ht="26.1" customHeight="1" x14ac:dyDescent="0.25">
      <c r="A69" s="59" t="s">
        <v>104</v>
      </c>
      <c r="B69" s="59"/>
      <c r="C69" s="59"/>
      <c r="D69" s="59"/>
      <c r="E69" s="59"/>
      <c r="F69" s="59"/>
      <c r="G69" s="59"/>
      <c r="H69" s="59"/>
    </row>
    <row r="70" spans="1:8" ht="26.1" customHeight="1" x14ac:dyDescent="0.25">
      <c r="A70" s="3" t="s">
        <v>0</v>
      </c>
      <c r="B70" s="3" t="s">
        <v>1</v>
      </c>
      <c r="C70" s="3" t="s">
        <v>2</v>
      </c>
      <c r="D70" s="3" t="s">
        <v>8</v>
      </c>
      <c r="E70" s="20" t="s">
        <v>3</v>
      </c>
      <c r="F70" s="20" t="s">
        <v>136</v>
      </c>
      <c r="G70" s="20" t="s">
        <v>137</v>
      </c>
      <c r="H70" s="3" t="s">
        <v>4</v>
      </c>
    </row>
    <row r="71" spans="1:8" ht="26.1" customHeight="1" x14ac:dyDescent="0.25">
      <c r="A71" s="1">
        <v>1</v>
      </c>
      <c r="B71" s="1">
        <v>60016</v>
      </c>
      <c r="C71" s="1" t="s">
        <v>140</v>
      </c>
      <c r="D71" s="1" t="s">
        <v>67</v>
      </c>
      <c r="E71" s="21">
        <v>4227.8900000000003</v>
      </c>
      <c r="F71" s="21"/>
      <c r="G71" s="21">
        <f t="shared" ref="G71" si="16">SUM(E71:F71)</f>
        <v>4227.8900000000003</v>
      </c>
      <c r="H71" s="1" t="s">
        <v>23</v>
      </c>
    </row>
    <row r="72" spans="1:8" ht="26.1" customHeight="1" x14ac:dyDescent="0.25">
      <c r="A72" s="1">
        <v>2</v>
      </c>
      <c r="B72" s="1">
        <v>90004</v>
      </c>
      <c r="C72" s="1" t="s">
        <v>140</v>
      </c>
      <c r="D72" s="57" t="s">
        <v>72</v>
      </c>
      <c r="E72" s="21">
        <v>0</v>
      </c>
      <c r="F72" s="21"/>
      <c r="G72" s="21">
        <f t="shared" ref="G72:G73" si="17">SUM(E72:F72)</f>
        <v>0</v>
      </c>
      <c r="H72" s="1" t="s">
        <v>42</v>
      </c>
    </row>
    <row r="73" spans="1:8" ht="26.1" customHeight="1" x14ac:dyDescent="0.25">
      <c r="A73" s="1">
        <v>3</v>
      </c>
      <c r="B73" s="1">
        <v>90004</v>
      </c>
      <c r="C73" s="1" t="s">
        <v>141</v>
      </c>
      <c r="D73" s="58"/>
      <c r="E73" s="21">
        <v>1200</v>
      </c>
      <c r="F73" s="21"/>
      <c r="G73" s="21">
        <f t="shared" si="17"/>
        <v>1200</v>
      </c>
      <c r="H73" s="1" t="s">
        <v>138</v>
      </c>
    </row>
    <row r="74" spans="1:8" ht="26.1" customHeight="1" x14ac:dyDescent="0.25">
      <c r="A74" s="1">
        <v>4</v>
      </c>
      <c r="B74" s="1">
        <v>92109</v>
      </c>
      <c r="C74" s="1" t="s">
        <v>140</v>
      </c>
      <c r="D74" s="57" t="s">
        <v>73</v>
      </c>
      <c r="E74" s="21">
        <v>3700</v>
      </c>
      <c r="F74" s="21"/>
      <c r="G74" s="21">
        <f t="shared" ref="G74:G75" si="18">SUM(E74:F74)</f>
        <v>3700</v>
      </c>
      <c r="H74" s="1" t="s">
        <v>21</v>
      </c>
    </row>
    <row r="75" spans="1:8" ht="26.1" customHeight="1" x14ac:dyDescent="0.25">
      <c r="A75" s="1">
        <v>5</v>
      </c>
      <c r="B75" s="1">
        <v>92109</v>
      </c>
      <c r="C75" s="1" t="s">
        <v>140</v>
      </c>
      <c r="D75" s="58"/>
      <c r="E75" s="21">
        <v>1000</v>
      </c>
      <c r="F75" s="21"/>
      <c r="G75" s="21">
        <f t="shared" si="18"/>
        <v>1000</v>
      </c>
      <c r="H75" s="1" t="s">
        <v>14</v>
      </c>
    </row>
    <row r="76" spans="1:8" ht="26.1" customHeight="1" x14ac:dyDescent="0.25">
      <c r="A76" s="60" t="s">
        <v>5</v>
      </c>
      <c r="B76" s="61"/>
      <c r="C76" s="61"/>
      <c r="D76" s="62"/>
      <c r="E76" s="36">
        <f>SUM(E71:E75)</f>
        <v>10127.89</v>
      </c>
      <c r="F76" s="36">
        <f t="shared" ref="F76:G76" si="19">SUM(F71:F75)</f>
        <v>0</v>
      </c>
      <c r="G76" s="36">
        <f t="shared" si="19"/>
        <v>10127.89</v>
      </c>
      <c r="H76" s="1"/>
    </row>
    <row r="77" spans="1:8" ht="26.1" customHeight="1" x14ac:dyDescent="0.25">
      <c r="A77" s="50"/>
      <c r="B77" s="50"/>
      <c r="C77" s="50"/>
      <c r="D77" s="51"/>
      <c r="E77" s="52"/>
      <c r="F77" s="52"/>
      <c r="G77" s="52"/>
      <c r="H77" s="51"/>
    </row>
    <row r="78" spans="1:8" s="4" customFormat="1" ht="26.1" customHeight="1" x14ac:dyDescent="0.25">
      <c r="A78" s="59" t="s">
        <v>105</v>
      </c>
      <c r="B78" s="59"/>
      <c r="C78" s="59"/>
      <c r="D78" s="59"/>
      <c r="E78" s="59"/>
      <c r="F78" s="59"/>
      <c r="G78" s="59"/>
      <c r="H78" s="59"/>
    </row>
    <row r="79" spans="1:8" ht="26.1" customHeight="1" x14ac:dyDescent="0.25">
      <c r="A79" s="3" t="s">
        <v>0</v>
      </c>
      <c r="B79" s="3" t="s">
        <v>1</v>
      </c>
      <c r="C79" s="3" t="s">
        <v>2</v>
      </c>
      <c r="D79" s="3" t="s">
        <v>8</v>
      </c>
      <c r="E79" s="20" t="s">
        <v>3</v>
      </c>
      <c r="F79" s="20" t="s">
        <v>136</v>
      </c>
      <c r="G79" s="20" t="s">
        <v>137</v>
      </c>
      <c r="H79" s="3" t="s">
        <v>4</v>
      </c>
    </row>
    <row r="80" spans="1:8" ht="26.1" customHeight="1" x14ac:dyDescent="0.25">
      <c r="A80" s="1">
        <v>1</v>
      </c>
      <c r="B80" s="1">
        <v>90004</v>
      </c>
      <c r="C80" s="1" t="s">
        <v>140</v>
      </c>
      <c r="D80" s="1" t="s">
        <v>72</v>
      </c>
      <c r="E80" s="21">
        <v>700</v>
      </c>
      <c r="F80" s="21"/>
      <c r="G80" s="21">
        <f t="shared" ref="G80" si="20">SUM(E80:F80)</f>
        <v>700</v>
      </c>
      <c r="H80" s="1" t="s">
        <v>42</v>
      </c>
    </row>
    <row r="81" spans="1:8" ht="26.1" customHeight="1" x14ac:dyDescent="0.25">
      <c r="A81" s="1">
        <v>2</v>
      </c>
      <c r="B81" s="1">
        <v>92109</v>
      </c>
      <c r="C81" s="1" t="s">
        <v>140</v>
      </c>
      <c r="D81" s="57" t="s">
        <v>73</v>
      </c>
      <c r="E81" s="21">
        <v>5612</v>
      </c>
      <c r="F81" s="21"/>
      <c r="G81" s="21">
        <f t="shared" ref="G81:G82" si="21">SUM(E81:F81)</f>
        <v>5612</v>
      </c>
      <c r="H81" s="1" t="s">
        <v>139</v>
      </c>
    </row>
    <row r="82" spans="1:8" ht="26.1" customHeight="1" x14ac:dyDescent="0.25">
      <c r="A82" s="1">
        <v>3</v>
      </c>
      <c r="B82" s="1">
        <v>92109</v>
      </c>
      <c r="C82" s="1" t="s">
        <v>141</v>
      </c>
      <c r="D82" s="63"/>
      <c r="E82" s="21">
        <v>0</v>
      </c>
      <c r="F82" s="21"/>
      <c r="G82" s="21">
        <f t="shared" si="21"/>
        <v>0</v>
      </c>
      <c r="H82" s="1" t="s">
        <v>96</v>
      </c>
    </row>
    <row r="83" spans="1:8" ht="26.1" customHeight="1" x14ac:dyDescent="0.25">
      <c r="A83" s="1">
        <v>4</v>
      </c>
      <c r="B83" s="1">
        <v>92109</v>
      </c>
      <c r="C83" s="1" t="s">
        <v>140</v>
      </c>
      <c r="D83" s="58"/>
      <c r="E83" s="21">
        <v>700</v>
      </c>
      <c r="F83" s="21"/>
      <c r="G83" s="21">
        <f t="shared" ref="G83" si="22">SUM(E83:F83)</f>
        <v>700</v>
      </c>
      <c r="H83" s="1" t="s">
        <v>14</v>
      </c>
    </row>
    <row r="84" spans="1:8" ht="26.1" customHeight="1" x14ac:dyDescent="0.25">
      <c r="A84" s="60" t="s">
        <v>5</v>
      </c>
      <c r="B84" s="61"/>
      <c r="C84" s="61"/>
      <c r="D84" s="62"/>
      <c r="E84" s="36">
        <f>SUM(E80:E83)</f>
        <v>7012</v>
      </c>
      <c r="F84" s="36">
        <f t="shared" ref="F84:G84" si="23">SUM(F80:F83)</f>
        <v>0</v>
      </c>
      <c r="G84" s="36">
        <f t="shared" si="23"/>
        <v>7012</v>
      </c>
      <c r="H84" s="1"/>
    </row>
    <row r="85" spans="1:8" ht="26.1" customHeight="1" x14ac:dyDescent="0.25">
      <c r="A85" s="2"/>
      <c r="B85" s="2"/>
      <c r="C85" s="2"/>
      <c r="D85" s="2"/>
      <c r="E85" s="22"/>
      <c r="F85" s="22"/>
      <c r="G85" s="22"/>
      <c r="H85" s="2"/>
    </row>
    <row r="86" spans="1:8" s="4" customFormat="1" ht="26.1" customHeight="1" x14ac:dyDescent="0.25">
      <c r="A86" s="59" t="s">
        <v>106</v>
      </c>
      <c r="B86" s="59"/>
      <c r="C86" s="59"/>
      <c r="D86" s="59"/>
      <c r="E86" s="59"/>
      <c r="F86" s="59"/>
      <c r="G86" s="59"/>
      <c r="H86" s="59"/>
    </row>
    <row r="87" spans="1:8" ht="26.1" customHeight="1" x14ac:dyDescent="0.25">
      <c r="A87" s="3" t="s">
        <v>0</v>
      </c>
      <c r="B87" s="3" t="s">
        <v>1</v>
      </c>
      <c r="C87" s="3" t="s">
        <v>2</v>
      </c>
      <c r="D87" s="3" t="s">
        <v>8</v>
      </c>
      <c r="E87" s="20" t="s">
        <v>3</v>
      </c>
      <c r="F87" s="20" t="s">
        <v>136</v>
      </c>
      <c r="G87" s="20" t="s">
        <v>137</v>
      </c>
      <c r="H87" s="3" t="s">
        <v>4</v>
      </c>
    </row>
    <row r="88" spans="1:8" ht="26.1" customHeight="1" x14ac:dyDescent="0.25">
      <c r="A88" s="1">
        <v>1</v>
      </c>
      <c r="B88" s="1">
        <v>90004</v>
      </c>
      <c r="C88" s="1" t="s">
        <v>140</v>
      </c>
      <c r="D88" s="57" t="s">
        <v>72</v>
      </c>
      <c r="E88" s="21">
        <v>1000</v>
      </c>
      <c r="F88" s="21"/>
      <c r="G88" s="21">
        <f t="shared" ref="G88:G91" si="24">SUM(E88:F88)</f>
        <v>1000</v>
      </c>
      <c r="H88" s="1" t="s">
        <v>42</v>
      </c>
    </row>
    <row r="89" spans="1:8" ht="51" customHeight="1" x14ac:dyDescent="0.25">
      <c r="A89" s="1">
        <v>2</v>
      </c>
      <c r="B89" s="1">
        <v>90004</v>
      </c>
      <c r="C89" s="1" t="s">
        <v>142</v>
      </c>
      <c r="D89" s="58"/>
      <c r="E89" s="21">
        <v>5000</v>
      </c>
      <c r="F89" s="21"/>
      <c r="G89" s="21">
        <f t="shared" si="24"/>
        <v>5000</v>
      </c>
      <c r="H89" s="1" t="s">
        <v>17</v>
      </c>
    </row>
    <row r="90" spans="1:8" ht="26.1" customHeight="1" x14ac:dyDescent="0.25">
      <c r="A90" s="1">
        <v>3</v>
      </c>
      <c r="B90" s="1">
        <v>92109</v>
      </c>
      <c r="C90" s="1" t="s">
        <v>140</v>
      </c>
      <c r="D90" s="57" t="s">
        <v>73</v>
      </c>
      <c r="E90" s="21">
        <v>2102.5700000000002</v>
      </c>
      <c r="F90" s="21"/>
      <c r="G90" s="21">
        <f t="shared" si="24"/>
        <v>2102.5700000000002</v>
      </c>
      <c r="H90" s="1" t="s">
        <v>21</v>
      </c>
    </row>
    <row r="91" spans="1:8" ht="26.1" customHeight="1" x14ac:dyDescent="0.25">
      <c r="A91" s="1">
        <v>4</v>
      </c>
      <c r="B91" s="1">
        <v>92109</v>
      </c>
      <c r="C91" s="1" t="s">
        <v>140</v>
      </c>
      <c r="D91" s="58"/>
      <c r="E91" s="21">
        <v>900</v>
      </c>
      <c r="F91" s="21"/>
      <c r="G91" s="21">
        <f t="shared" si="24"/>
        <v>900</v>
      </c>
      <c r="H91" s="1" t="s">
        <v>14</v>
      </c>
    </row>
    <row r="92" spans="1:8" ht="26.1" customHeight="1" x14ac:dyDescent="0.25">
      <c r="A92" s="60" t="s">
        <v>5</v>
      </c>
      <c r="B92" s="61"/>
      <c r="C92" s="61"/>
      <c r="D92" s="62"/>
      <c r="E92" s="36">
        <f>SUM(E88:E91)</f>
        <v>9002.57</v>
      </c>
      <c r="F92" s="36">
        <f t="shared" ref="F92:G92" si="25">SUM(F88:F91)</f>
        <v>0</v>
      </c>
      <c r="G92" s="36">
        <f t="shared" si="25"/>
        <v>9002.57</v>
      </c>
      <c r="H92" s="1"/>
    </row>
    <row r="93" spans="1:8" ht="26.1" customHeight="1" x14ac:dyDescent="0.25">
      <c r="A93" s="50"/>
      <c r="B93" s="50"/>
      <c r="C93" s="50"/>
      <c r="D93" s="51"/>
      <c r="E93" s="52"/>
      <c r="F93" s="52"/>
      <c r="G93" s="52"/>
      <c r="H93" s="51"/>
    </row>
    <row r="94" spans="1:8" s="4" customFormat="1" ht="26.1" customHeight="1" x14ac:dyDescent="0.25">
      <c r="A94" s="59" t="s">
        <v>107</v>
      </c>
      <c r="B94" s="59"/>
      <c r="C94" s="59"/>
      <c r="D94" s="59"/>
      <c r="E94" s="59"/>
      <c r="F94" s="59"/>
      <c r="G94" s="59"/>
      <c r="H94" s="59"/>
    </row>
    <row r="95" spans="1:8" ht="26.1" customHeight="1" x14ac:dyDescent="0.25">
      <c r="A95" s="3" t="s">
        <v>0</v>
      </c>
      <c r="B95" s="3" t="s">
        <v>1</v>
      </c>
      <c r="C95" s="3" t="s">
        <v>2</v>
      </c>
      <c r="D95" s="3" t="s">
        <v>8</v>
      </c>
      <c r="E95" s="20" t="s">
        <v>3</v>
      </c>
      <c r="F95" s="20" t="s">
        <v>136</v>
      </c>
      <c r="G95" s="20" t="s">
        <v>137</v>
      </c>
      <c r="H95" s="3" t="s">
        <v>4</v>
      </c>
    </row>
    <row r="96" spans="1:8" ht="26.1" customHeight="1" x14ac:dyDescent="0.25">
      <c r="A96" s="1">
        <v>1</v>
      </c>
      <c r="B96" s="1">
        <v>90004</v>
      </c>
      <c r="C96" s="1" t="s">
        <v>140</v>
      </c>
      <c r="D96" s="1" t="s">
        <v>72</v>
      </c>
      <c r="E96" s="21">
        <v>500</v>
      </c>
      <c r="F96" s="21"/>
      <c r="G96" s="21">
        <f t="shared" ref="G96:G99" si="26">SUM(E96:F96)</f>
        <v>500</v>
      </c>
      <c r="H96" s="1" t="s">
        <v>42</v>
      </c>
    </row>
    <row r="97" spans="1:8" ht="26.1" customHeight="1" x14ac:dyDescent="0.25">
      <c r="A97" s="1">
        <v>2</v>
      </c>
      <c r="B97" s="1">
        <v>92109</v>
      </c>
      <c r="C97" s="1" t="s">
        <v>140</v>
      </c>
      <c r="D97" s="57" t="s">
        <v>73</v>
      </c>
      <c r="E97" s="21">
        <v>4332.28</v>
      </c>
      <c r="F97" s="21"/>
      <c r="G97" s="21">
        <f t="shared" si="26"/>
        <v>4332.28</v>
      </c>
      <c r="H97" s="1" t="s">
        <v>21</v>
      </c>
    </row>
    <row r="98" spans="1:8" ht="49.5" customHeight="1" x14ac:dyDescent="0.25">
      <c r="A98" s="1">
        <v>3</v>
      </c>
      <c r="B98" s="1">
        <v>92109</v>
      </c>
      <c r="C98" s="1" t="s">
        <v>142</v>
      </c>
      <c r="D98" s="63"/>
      <c r="E98" s="21">
        <v>6000</v>
      </c>
      <c r="F98" s="21"/>
      <c r="G98" s="21">
        <f t="shared" si="26"/>
        <v>6000</v>
      </c>
      <c r="H98" s="1" t="s">
        <v>24</v>
      </c>
    </row>
    <row r="99" spans="1:8" ht="26.1" customHeight="1" x14ac:dyDescent="0.25">
      <c r="A99" s="1">
        <v>4</v>
      </c>
      <c r="B99" s="1">
        <v>92109</v>
      </c>
      <c r="C99" s="1" t="s">
        <v>140</v>
      </c>
      <c r="D99" s="58"/>
      <c r="E99" s="21">
        <v>1200</v>
      </c>
      <c r="F99" s="21"/>
      <c r="G99" s="21">
        <f t="shared" si="26"/>
        <v>1200</v>
      </c>
      <c r="H99" s="1" t="s">
        <v>14</v>
      </c>
    </row>
    <row r="100" spans="1:8" ht="26.1" customHeight="1" x14ac:dyDescent="0.25">
      <c r="A100" s="60" t="s">
        <v>5</v>
      </c>
      <c r="B100" s="61"/>
      <c r="C100" s="61"/>
      <c r="D100" s="62"/>
      <c r="E100" s="36">
        <f>SUM(E96:E99)</f>
        <v>12032.279999999999</v>
      </c>
      <c r="F100" s="36">
        <f t="shared" ref="F100:G100" si="27">SUM(F96:F99)</f>
        <v>0</v>
      </c>
      <c r="G100" s="36">
        <f t="shared" si="27"/>
        <v>12032.279999999999</v>
      </c>
      <c r="H100" s="1"/>
    </row>
    <row r="101" spans="1:8" ht="26.1" customHeight="1" x14ac:dyDescent="0.25">
      <c r="A101" s="50"/>
      <c r="B101" s="50"/>
      <c r="C101" s="50"/>
      <c r="D101" s="51"/>
      <c r="E101" s="52"/>
      <c r="F101" s="52"/>
      <c r="G101" s="52"/>
      <c r="H101" s="51"/>
    </row>
    <row r="102" spans="1:8" ht="26.1" customHeight="1" x14ac:dyDescent="0.25">
      <c r="A102" s="59" t="s">
        <v>108</v>
      </c>
      <c r="B102" s="59"/>
      <c r="C102" s="59"/>
      <c r="D102" s="59"/>
      <c r="E102" s="59"/>
      <c r="F102" s="59"/>
      <c r="G102" s="59"/>
      <c r="H102" s="59"/>
    </row>
    <row r="103" spans="1:8" ht="26.1" customHeight="1" x14ac:dyDescent="0.25">
      <c r="A103" s="3" t="s">
        <v>0</v>
      </c>
      <c r="B103" s="3" t="s">
        <v>1</v>
      </c>
      <c r="C103" s="3" t="s">
        <v>2</v>
      </c>
      <c r="D103" s="3" t="s">
        <v>8</v>
      </c>
      <c r="E103" s="20" t="s">
        <v>3</v>
      </c>
      <c r="F103" s="20" t="s">
        <v>136</v>
      </c>
      <c r="G103" s="20" t="s">
        <v>137</v>
      </c>
      <c r="H103" s="3" t="s">
        <v>4</v>
      </c>
    </row>
    <row r="104" spans="1:8" ht="26.1" customHeight="1" x14ac:dyDescent="0.25">
      <c r="A104" s="1">
        <v>1</v>
      </c>
      <c r="B104" s="1">
        <v>90004</v>
      </c>
      <c r="C104" s="1" t="s">
        <v>140</v>
      </c>
      <c r="D104" s="1" t="s">
        <v>72</v>
      </c>
      <c r="E104" s="21">
        <v>1000</v>
      </c>
      <c r="F104" s="21"/>
      <c r="G104" s="21">
        <f t="shared" ref="G104:G109" si="28">SUM(E104:F104)</f>
        <v>1000</v>
      </c>
      <c r="H104" s="1" t="s">
        <v>29</v>
      </c>
    </row>
    <row r="105" spans="1:8" ht="63.75" customHeight="1" x14ac:dyDescent="0.25">
      <c r="A105" s="1">
        <v>2</v>
      </c>
      <c r="B105" s="1">
        <v>92109</v>
      </c>
      <c r="C105" s="1" t="s">
        <v>140</v>
      </c>
      <c r="D105" s="57" t="s">
        <v>73</v>
      </c>
      <c r="E105" s="21">
        <v>3424</v>
      </c>
      <c r="F105" s="21"/>
      <c r="G105" s="21">
        <f t="shared" si="28"/>
        <v>3424</v>
      </c>
      <c r="H105" s="1" t="s">
        <v>30</v>
      </c>
    </row>
    <row r="106" spans="1:8" ht="26.1" customHeight="1" x14ac:dyDescent="0.25">
      <c r="A106" s="1">
        <v>3</v>
      </c>
      <c r="B106" s="1">
        <v>92109</v>
      </c>
      <c r="C106" s="1" t="s">
        <v>141</v>
      </c>
      <c r="D106" s="63"/>
      <c r="E106" s="21">
        <v>4500</v>
      </c>
      <c r="F106" s="21"/>
      <c r="G106" s="21">
        <v>4500</v>
      </c>
      <c r="H106" s="1" t="s">
        <v>52</v>
      </c>
    </row>
    <row r="107" spans="1:8" ht="26.1" customHeight="1" x14ac:dyDescent="0.25">
      <c r="A107" s="1">
        <v>4</v>
      </c>
      <c r="B107" s="1">
        <v>92109</v>
      </c>
      <c r="C107" s="1" t="s">
        <v>140</v>
      </c>
      <c r="D107" s="63"/>
      <c r="E107" s="21">
        <v>1200</v>
      </c>
      <c r="F107" s="21"/>
      <c r="G107" s="21">
        <v>1200</v>
      </c>
      <c r="H107" s="1" t="s">
        <v>14</v>
      </c>
    </row>
    <row r="108" spans="1:8" ht="26.1" customHeight="1" x14ac:dyDescent="0.25">
      <c r="A108" s="1">
        <v>5</v>
      </c>
      <c r="B108" s="1">
        <v>92109</v>
      </c>
      <c r="C108" s="1" t="s">
        <v>141</v>
      </c>
      <c r="D108" s="58"/>
      <c r="E108" s="21">
        <v>500</v>
      </c>
      <c r="F108" s="21"/>
      <c r="G108" s="21">
        <f t="shared" si="28"/>
        <v>500</v>
      </c>
      <c r="H108" s="1" t="s">
        <v>14</v>
      </c>
    </row>
    <row r="109" spans="1:8" ht="26.1" customHeight="1" x14ac:dyDescent="0.25">
      <c r="A109" s="1">
        <v>6</v>
      </c>
      <c r="B109" s="1">
        <v>92195</v>
      </c>
      <c r="C109" s="1" t="s">
        <v>140</v>
      </c>
      <c r="D109" s="1" t="s">
        <v>75</v>
      </c>
      <c r="E109" s="21">
        <v>6400</v>
      </c>
      <c r="F109" s="21"/>
      <c r="G109" s="21">
        <f t="shared" si="28"/>
        <v>6400</v>
      </c>
      <c r="H109" s="1" t="s">
        <v>25</v>
      </c>
    </row>
    <row r="110" spans="1:8" ht="26.1" customHeight="1" x14ac:dyDescent="0.25">
      <c r="A110" s="60" t="s">
        <v>5</v>
      </c>
      <c r="B110" s="61"/>
      <c r="C110" s="61"/>
      <c r="D110" s="62"/>
      <c r="E110" s="36">
        <f>SUM(E104:E109)</f>
        <v>17024</v>
      </c>
      <c r="F110" s="36">
        <f>SUM(F104:F109)</f>
        <v>0</v>
      </c>
      <c r="G110" s="36">
        <f>SUM(G104:G109)</f>
        <v>17024</v>
      </c>
      <c r="H110" s="1"/>
    </row>
    <row r="111" spans="1:8" ht="26.1" customHeight="1" x14ac:dyDescent="0.25">
      <c r="A111" s="50"/>
      <c r="B111" s="50"/>
      <c r="C111" s="50"/>
      <c r="D111" s="51"/>
      <c r="E111" s="52"/>
      <c r="F111" s="52"/>
      <c r="G111" s="52"/>
      <c r="H111" s="51"/>
    </row>
    <row r="112" spans="1:8" s="4" customFormat="1" ht="26.1" customHeight="1" x14ac:dyDescent="0.25">
      <c r="A112" s="59" t="s">
        <v>109</v>
      </c>
      <c r="B112" s="59"/>
      <c r="C112" s="59"/>
      <c r="D112" s="59"/>
      <c r="E112" s="59"/>
      <c r="F112" s="59"/>
      <c r="G112" s="59"/>
      <c r="H112" s="59"/>
    </row>
    <row r="113" spans="1:8" ht="26.1" customHeight="1" x14ac:dyDescent="0.25">
      <c r="A113" s="3" t="s">
        <v>0</v>
      </c>
      <c r="B113" s="3" t="s">
        <v>1</v>
      </c>
      <c r="C113" s="3" t="s">
        <v>2</v>
      </c>
      <c r="D113" s="3" t="s">
        <v>8</v>
      </c>
      <c r="E113" s="20" t="s">
        <v>3</v>
      </c>
      <c r="F113" s="20" t="s">
        <v>136</v>
      </c>
      <c r="G113" s="20" t="s">
        <v>137</v>
      </c>
      <c r="H113" s="3" t="s">
        <v>4</v>
      </c>
    </row>
    <row r="114" spans="1:8" ht="26.1" customHeight="1" x14ac:dyDescent="0.25">
      <c r="A114" s="1">
        <v>1</v>
      </c>
      <c r="B114" s="1">
        <v>60016</v>
      </c>
      <c r="C114" s="1" t="s">
        <v>140</v>
      </c>
      <c r="D114" s="53" t="s">
        <v>67</v>
      </c>
      <c r="E114" s="21">
        <v>21468.959999999999</v>
      </c>
      <c r="F114" s="21"/>
      <c r="G114" s="21">
        <f t="shared" ref="G114:G120" si="29">SUM(E114:F114)</f>
        <v>21468.959999999999</v>
      </c>
      <c r="H114" s="1" t="s">
        <v>26</v>
      </c>
    </row>
    <row r="115" spans="1:8" ht="26.1" customHeight="1" x14ac:dyDescent="0.25">
      <c r="A115" s="1">
        <v>2</v>
      </c>
      <c r="B115" s="1">
        <v>90004</v>
      </c>
      <c r="C115" s="1" t="s">
        <v>140</v>
      </c>
      <c r="D115" s="1" t="s">
        <v>72</v>
      </c>
      <c r="E115" s="21">
        <v>300</v>
      </c>
      <c r="F115" s="21"/>
      <c r="G115" s="21">
        <f t="shared" si="29"/>
        <v>300</v>
      </c>
      <c r="H115" s="1" t="s">
        <v>10</v>
      </c>
    </row>
    <row r="116" spans="1:8" ht="26.1" customHeight="1" x14ac:dyDescent="0.25">
      <c r="A116" s="1">
        <v>3</v>
      </c>
      <c r="B116" s="1">
        <v>90004</v>
      </c>
      <c r="C116" s="1" t="s">
        <v>141</v>
      </c>
      <c r="D116" s="1" t="s">
        <v>72</v>
      </c>
      <c r="E116" s="21">
        <v>1000</v>
      </c>
      <c r="F116" s="21"/>
      <c r="G116" s="21">
        <f t="shared" ref="G116" si="30">SUM(E116:F116)</f>
        <v>1000</v>
      </c>
      <c r="H116" s="1" t="s">
        <v>138</v>
      </c>
    </row>
    <row r="117" spans="1:8" ht="26.1" customHeight="1" x14ac:dyDescent="0.25">
      <c r="A117" s="1">
        <v>4</v>
      </c>
      <c r="B117" s="1">
        <v>92109</v>
      </c>
      <c r="C117" s="1" t="s">
        <v>140</v>
      </c>
      <c r="D117" s="57" t="s">
        <v>73</v>
      </c>
      <c r="E117" s="21">
        <v>1700</v>
      </c>
      <c r="F117" s="21"/>
      <c r="G117" s="21">
        <f t="shared" si="29"/>
        <v>1700</v>
      </c>
      <c r="H117" s="1" t="s">
        <v>77</v>
      </c>
    </row>
    <row r="118" spans="1:8" ht="26.1" customHeight="1" x14ac:dyDescent="0.25">
      <c r="A118" s="1">
        <v>5</v>
      </c>
      <c r="B118" s="1">
        <v>92109</v>
      </c>
      <c r="C118" s="1" t="s">
        <v>140</v>
      </c>
      <c r="D118" s="63"/>
      <c r="E118" s="21">
        <v>700</v>
      </c>
      <c r="F118" s="21"/>
      <c r="G118" s="21">
        <v>700</v>
      </c>
      <c r="H118" s="1" t="s">
        <v>14</v>
      </c>
    </row>
    <row r="119" spans="1:8" ht="26.1" customHeight="1" x14ac:dyDescent="0.25">
      <c r="A119" s="1">
        <v>6</v>
      </c>
      <c r="B119" s="1">
        <v>92109</v>
      </c>
      <c r="C119" s="1" t="s">
        <v>141</v>
      </c>
      <c r="D119" s="63"/>
      <c r="E119" s="21">
        <v>0</v>
      </c>
      <c r="F119" s="21"/>
      <c r="G119" s="21">
        <f t="shared" si="29"/>
        <v>0</v>
      </c>
      <c r="H119" s="1" t="s">
        <v>14</v>
      </c>
    </row>
    <row r="120" spans="1:8" ht="26.1" customHeight="1" x14ac:dyDescent="0.25">
      <c r="A120" s="1">
        <v>7</v>
      </c>
      <c r="B120" s="1">
        <v>92109</v>
      </c>
      <c r="C120" s="1" t="s">
        <v>141</v>
      </c>
      <c r="D120" s="58"/>
      <c r="E120" s="21">
        <v>800</v>
      </c>
      <c r="F120" s="21"/>
      <c r="G120" s="21">
        <f t="shared" si="29"/>
        <v>800</v>
      </c>
      <c r="H120" s="1" t="s">
        <v>14</v>
      </c>
    </row>
    <row r="121" spans="1:8" ht="26.1" customHeight="1" x14ac:dyDescent="0.25">
      <c r="A121" s="60" t="s">
        <v>5</v>
      </c>
      <c r="B121" s="61"/>
      <c r="C121" s="61"/>
      <c r="D121" s="62"/>
      <c r="E121" s="36">
        <f>SUM(E114:E120)</f>
        <v>25968.959999999999</v>
      </c>
      <c r="F121" s="36">
        <f>SUM(F114:F120)</f>
        <v>0</v>
      </c>
      <c r="G121" s="36">
        <f>SUM(G114:G120)</f>
        <v>25968.959999999999</v>
      </c>
      <c r="H121" s="1"/>
    </row>
    <row r="122" spans="1:8" ht="26.1" customHeight="1" x14ac:dyDescent="0.25">
      <c r="A122" s="2"/>
      <c r="B122" s="2"/>
      <c r="C122" s="2"/>
      <c r="D122" s="2"/>
      <c r="E122" s="22"/>
      <c r="F122" s="22"/>
      <c r="G122" s="22"/>
      <c r="H122" s="2"/>
    </row>
    <row r="123" spans="1:8" s="4" customFormat="1" ht="26.1" customHeight="1" x14ac:dyDescent="0.25">
      <c r="A123" s="59" t="s">
        <v>110</v>
      </c>
      <c r="B123" s="59"/>
      <c r="C123" s="59"/>
      <c r="D123" s="59"/>
      <c r="E123" s="59"/>
      <c r="F123" s="59"/>
      <c r="G123" s="59"/>
      <c r="H123" s="59"/>
    </row>
    <row r="124" spans="1:8" ht="26.1" customHeight="1" x14ac:dyDescent="0.25">
      <c r="A124" s="3" t="s">
        <v>0</v>
      </c>
      <c r="B124" s="3" t="s">
        <v>1</v>
      </c>
      <c r="C124" s="3" t="s">
        <v>2</v>
      </c>
      <c r="D124" s="3" t="s">
        <v>8</v>
      </c>
      <c r="E124" s="20" t="s">
        <v>3</v>
      </c>
      <c r="F124" s="20" t="s">
        <v>136</v>
      </c>
      <c r="G124" s="20" t="s">
        <v>137</v>
      </c>
      <c r="H124" s="3" t="s">
        <v>4</v>
      </c>
    </row>
    <row r="125" spans="1:8" ht="26.1" customHeight="1" x14ac:dyDescent="0.25">
      <c r="A125" s="1">
        <v>1</v>
      </c>
      <c r="B125" s="1">
        <v>60016</v>
      </c>
      <c r="C125" s="1" t="s">
        <v>140</v>
      </c>
      <c r="D125" s="1" t="s">
        <v>67</v>
      </c>
      <c r="E125" s="21">
        <v>3369.33</v>
      </c>
      <c r="F125" s="21"/>
      <c r="G125" s="21">
        <f t="shared" ref="G125:G127" si="31">SUM(E125:F125)</f>
        <v>3369.33</v>
      </c>
      <c r="H125" s="1" t="s">
        <v>27</v>
      </c>
    </row>
    <row r="126" spans="1:8" ht="26.1" customHeight="1" x14ac:dyDescent="0.25">
      <c r="A126" s="1">
        <v>2</v>
      </c>
      <c r="B126" s="1">
        <v>75412</v>
      </c>
      <c r="C126" s="1" t="s">
        <v>140</v>
      </c>
      <c r="D126" s="1" t="s">
        <v>74</v>
      </c>
      <c r="E126" s="21">
        <v>3000</v>
      </c>
      <c r="F126" s="21"/>
      <c r="G126" s="21">
        <f t="shared" si="31"/>
        <v>3000</v>
      </c>
      <c r="H126" s="1" t="s">
        <v>28</v>
      </c>
    </row>
    <row r="127" spans="1:8" ht="26.1" customHeight="1" x14ac:dyDescent="0.25">
      <c r="A127" s="1">
        <v>3</v>
      </c>
      <c r="B127" s="1">
        <v>92109</v>
      </c>
      <c r="C127" s="1" t="s">
        <v>140</v>
      </c>
      <c r="D127" s="1" t="s">
        <v>73</v>
      </c>
      <c r="E127" s="21">
        <v>700</v>
      </c>
      <c r="F127" s="21"/>
      <c r="G127" s="21">
        <f t="shared" si="31"/>
        <v>700</v>
      </c>
      <c r="H127" s="1" t="s">
        <v>14</v>
      </c>
    </row>
    <row r="128" spans="1:8" ht="26.1" customHeight="1" x14ac:dyDescent="0.25">
      <c r="A128" s="60" t="s">
        <v>5</v>
      </c>
      <c r="B128" s="61"/>
      <c r="C128" s="61"/>
      <c r="D128" s="62"/>
      <c r="E128" s="36">
        <f>SUM(E125:E127)</f>
        <v>7069.33</v>
      </c>
      <c r="F128" s="36">
        <f t="shared" ref="F128:G128" si="32">SUM(F125:F127)</f>
        <v>0</v>
      </c>
      <c r="G128" s="36">
        <f t="shared" si="32"/>
        <v>7069.33</v>
      </c>
      <c r="H128" s="1"/>
    </row>
    <row r="129" spans="1:8" ht="26.1" customHeight="1" x14ac:dyDescent="0.25">
      <c r="A129" s="50"/>
      <c r="B129" s="50"/>
      <c r="C129" s="50"/>
      <c r="D129" s="51"/>
      <c r="E129" s="52"/>
      <c r="F129" s="52"/>
      <c r="G129" s="52"/>
      <c r="H129" s="51"/>
    </row>
    <row r="130" spans="1:8" s="4" customFormat="1" ht="26.1" customHeight="1" x14ac:dyDescent="0.25">
      <c r="A130" s="59" t="s">
        <v>111</v>
      </c>
      <c r="B130" s="59"/>
      <c r="C130" s="59"/>
      <c r="D130" s="59"/>
      <c r="E130" s="59"/>
      <c r="F130" s="59"/>
      <c r="G130" s="59"/>
      <c r="H130" s="59"/>
    </row>
    <row r="131" spans="1:8" ht="26.1" customHeight="1" x14ac:dyDescent="0.25">
      <c r="A131" s="3" t="s">
        <v>0</v>
      </c>
      <c r="B131" s="3" t="s">
        <v>1</v>
      </c>
      <c r="C131" s="3" t="s">
        <v>2</v>
      </c>
      <c r="D131" s="3" t="s">
        <v>8</v>
      </c>
      <c r="E131" s="20" t="s">
        <v>3</v>
      </c>
      <c r="F131" s="20" t="s">
        <v>136</v>
      </c>
      <c r="G131" s="20" t="s">
        <v>137</v>
      </c>
      <c r="H131" s="3" t="s">
        <v>4</v>
      </c>
    </row>
    <row r="132" spans="1:8" ht="26.1" customHeight="1" x14ac:dyDescent="0.25">
      <c r="A132" s="1">
        <v>1</v>
      </c>
      <c r="B132" s="1">
        <v>60016</v>
      </c>
      <c r="C132" s="1" t="s">
        <v>143</v>
      </c>
      <c r="D132" s="1" t="s">
        <v>67</v>
      </c>
      <c r="E132" s="21">
        <v>6000</v>
      </c>
      <c r="F132" s="21"/>
      <c r="G132" s="21">
        <f t="shared" ref="G132:G136" si="33">SUM(E132:F132)</f>
        <v>6000</v>
      </c>
      <c r="H132" s="1" t="s">
        <v>68</v>
      </c>
    </row>
    <row r="133" spans="1:8" ht="26.1" customHeight="1" x14ac:dyDescent="0.25">
      <c r="A133" s="1">
        <v>2</v>
      </c>
      <c r="B133" s="1">
        <v>90004</v>
      </c>
      <c r="C133" s="1" t="s">
        <v>140</v>
      </c>
      <c r="D133" s="1" t="s">
        <v>72</v>
      </c>
      <c r="E133" s="21">
        <v>100</v>
      </c>
      <c r="F133" s="21"/>
      <c r="G133" s="21">
        <f t="shared" si="33"/>
        <v>100</v>
      </c>
      <c r="H133" s="1" t="s">
        <v>10</v>
      </c>
    </row>
    <row r="134" spans="1:8" ht="26.1" customHeight="1" x14ac:dyDescent="0.25">
      <c r="A134" s="1">
        <v>3</v>
      </c>
      <c r="B134" s="1">
        <v>92109</v>
      </c>
      <c r="C134" s="1" t="s">
        <v>140</v>
      </c>
      <c r="D134" s="57" t="s">
        <v>73</v>
      </c>
      <c r="E134" s="21">
        <v>1000</v>
      </c>
      <c r="F134" s="21"/>
      <c r="G134" s="21">
        <f t="shared" si="33"/>
        <v>1000</v>
      </c>
      <c r="H134" s="1" t="s">
        <v>69</v>
      </c>
    </row>
    <row r="135" spans="1:8" ht="26.1" customHeight="1" x14ac:dyDescent="0.25">
      <c r="A135" s="1">
        <v>4</v>
      </c>
      <c r="B135" s="1">
        <v>92109</v>
      </c>
      <c r="C135" s="1" t="s">
        <v>140</v>
      </c>
      <c r="D135" s="58"/>
      <c r="E135" s="21">
        <v>1000</v>
      </c>
      <c r="F135" s="21"/>
      <c r="G135" s="21">
        <f t="shared" si="33"/>
        <v>1000</v>
      </c>
      <c r="H135" s="1" t="s">
        <v>14</v>
      </c>
    </row>
    <row r="136" spans="1:8" ht="26.1" customHeight="1" x14ac:dyDescent="0.25">
      <c r="A136" s="1">
        <v>5</v>
      </c>
      <c r="B136" s="1">
        <v>92605</v>
      </c>
      <c r="C136" s="1" t="s">
        <v>141</v>
      </c>
      <c r="D136" s="1" t="s">
        <v>76</v>
      </c>
      <c r="E136" s="21">
        <v>4163.12</v>
      </c>
      <c r="F136" s="21"/>
      <c r="G136" s="21">
        <f t="shared" si="33"/>
        <v>4163.12</v>
      </c>
      <c r="H136" s="1" t="s">
        <v>70</v>
      </c>
    </row>
    <row r="137" spans="1:8" ht="26.1" customHeight="1" x14ac:dyDescent="0.25">
      <c r="A137" s="60" t="s">
        <v>5</v>
      </c>
      <c r="B137" s="61"/>
      <c r="C137" s="61"/>
      <c r="D137" s="62"/>
      <c r="E137" s="36">
        <f>SUM(E132:E136)</f>
        <v>12263.119999999999</v>
      </c>
      <c r="F137" s="36">
        <f t="shared" ref="F137:G137" si="34">SUM(F132:F136)</f>
        <v>0</v>
      </c>
      <c r="G137" s="36">
        <f t="shared" si="34"/>
        <v>12263.119999999999</v>
      </c>
      <c r="H137" s="1"/>
    </row>
    <row r="138" spans="1:8" ht="26.1" customHeight="1" x14ac:dyDescent="0.25">
      <c r="A138" s="50"/>
      <c r="B138" s="50"/>
      <c r="C138" s="50"/>
      <c r="D138" s="51"/>
      <c r="E138" s="52"/>
      <c r="F138" s="52"/>
      <c r="G138" s="52"/>
      <c r="H138" s="51"/>
    </row>
    <row r="139" spans="1:8" s="4" customFormat="1" ht="26.1" customHeight="1" x14ac:dyDescent="0.25">
      <c r="A139" s="59" t="s">
        <v>112</v>
      </c>
      <c r="B139" s="59"/>
      <c r="C139" s="59"/>
      <c r="D139" s="59"/>
      <c r="E139" s="59"/>
      <c r="F139" s="59"/>
      <c r="G139" s="59"/>
      <c r="H139" s="59"/>
    </row>
    <row r="140" spans="1:8" ht="26.1" customHeight="1" x14ac:dyDescent="0.25">
      <c r="A140" s="3" t="s">
        <v>0</v>
      </c>
      <c r="B140" s="3" t="s">
        <v>1</v>
      </c>
      <c r="C140" s="3" t="s">
        <v>2</v>
      </c>
      <c r="D140" s="3" t="s">
        <v>8</v>
      </c>
      <c r="E140" s="20" t="s">
        <v>3</v>
      </c>
      <c r="F140" s="20" t="s">
        <v>136</v>
      </c>
      <c r="G140" s="20" t="s">
        <v>137</v>
      </c>
      <c r="H140" s="3" t="s">
        <v>4</v>
      </c>
    </row>
    <row r="141" spans="1:8" ht="26.1" customHeight="1" x14ac:dyDescent="0.25">
      <c r="A141" s="1">
        <v>1</v>
      </c>
      <c r="B141" s="1">
        <v>90004</v>
      </c>
      <c r="C141" s="1" t="s">
        <v>140</v>
      </c>
      <c r="D141" s="1" t="s">
        <v>72</v>
      </c>
      <c r="E141" s="21">
        <v>3000</v>
      </c>
      <c r="F141" s="21"/>
      <c r="G141" s="21">
        <f t="shared" ref="G141:G145" si="35">SUM(E141:F141)</f>
        <v>3000</v>
      </c>
      <c r="H141" s="1" t="s">
        <v>6</v>
      </c>
    </row>
    <row r="142" spans="1:8" ht="26.1" customHeight="1" x14ac:dyDescent="0.25">
      <c r="A142" s="1">
        <v>2</v>
      </c>
      <c r="B142" s="1">
        <v>92109</v>
      </c>
      <c r="C142" s="1" t="s">
        <v>140</v>
      </c>
      <c r="D142" s="57" t="s">
        <v>73</v>
      </c>
      <c r="E142" s="21">
        <v>5000</v>
      </c>
      <c r="F142" s="21"/>
      <c r="G142" s="21">
        <f t="shared" si="35"/>
        <v>5000</v>
      </c>
      <c r="H142" s="1" t="s">
        <v>31</v>
      </c>
    </row>
    <row r="143" spans="1:8" ht="26.1" customHeight="1" x14ac:dyDescent="0.25">
      <c r="A143" s="1">
        <v>3</v>
      </c>
      <c r="B143" s="1">
        <v>92109</v>
      </c>
      <c r="C143" s="1" t="s">
        <v>140</v>
      </c>
      <c r="D143" s="63"/>
      <c r="E143" s="21">
        <v>1500</v>
      </c>
      <c r="F143" s="21"/>
      <c r="G143" s="21">
        <f t="shared" si="35"/>
        <v>1500</v>
      </c>
      <c r="H143" s="1" t="s">
        <v>14</v>
      </c>
    </row>
    <row r="144" spans="1:8" ht="26.1" customHeight="1" x14ac:dyDescent="0.25">
      <c r="A144" s="1">
        <v>4</v>
      </c>
      <c r="B144" s="1">
        <v>92109</v>
      </c>
      <c r="C144" s="1" t="s">
        <v>141</v>
      </c>
      <c r="D144" s="58"/>
      <c r="E144" s="21">
        <v>1000</v>
      </c>
      <c r="F144" s="21"/>
      <c r="G144" s="21">
        <f t="shared" si="35"/>
        <v>1000</v>
      </c>
      <c r="H144" s="1" t="s">
        <v>14</v>
      </c>
    </row>
    <row r="145" spans="1:8" ht="26.1" customHeight="1" x14ac:dyDescent="0.25">
      <c r="A145" s="1">
        <v>5</v>
      </c>
      <c r="B145" s="1">
        <v>92605</v>
      </c>
      <c r="C145" s="1" t="s">
        <v>141</v>
      </c>
      <c r="D145" s="1" t="s">
        <v>76</v>
      </c>
      <c r="E145" s="21">
        <v>8255.36</v>
      </c>
      <c r="F145" s="21"/>
      <c r="G145" s="21">
        <f t="shared" si="35"/>
        <v>8255.36</v>
      </c>
      <c r="H145" s="1" t="s">
        <v>32</v>
      </c>
    </row>
    <row r="146" spans="1:8" ht="26.1" customHeight="1" x14ac:dyDescent="0.25">
      <c r="A146" s="60" t="s">
        <v>5</v>
      </c>
      <c r="B146" s="61"/>
      <c r="C146" s="61"/>
      <c r="D146" s="62"/>
      <c r="E146" s="36">
        <f>SUM(E141:E145)</f>
        <v>18755.36</v>
      </c>
      <c r="F146" s="36">
        <f t="shared" ref="F146:G146" si="36">SUM(F141:F145)</f>
        <v>0</v>
      </c>
      <c r="G146" s="36">
        <f t="shared" si="36"/>
        <v>18755.36</v>
      </c>
      <c r="H146" s="1"/>
    </row>
    <row r="147" spans="1:8" ht="26.1" customHeight="1" x14ac:dyDescent="0.25">
      <c r="A147" s="50"/>
      <c r="B147" s="50"/>
      <c r="C147" s="50"/>
      <c r="D147" s="51"/>
      <c r="E147" s="52"/>
      <c r="F147" s="52"/>
      <c r="G147" s="52"/>
      <c r="H147" s="51"/>
    </row>
    <row r="148" spans="1:8" s="4" customFormat="1" ht="26.1" customHeight="1" x14ac:dyDescent="0.25">
      <c r="A148" s="59" t="s">
        <v>113</v>
      </c>
      <c r="B148" s="59"/>
      <c r="C148" s="59"/>
      <c r="D148" s="59"/>
      <c r="E148" s="59"/>
      <c r="F148" s="59"/>
      <c r="G148" s="59"/>
      <c r="H148" s="59"/>
    </row>
    <row r="149" spans="1:8" ht="26.1" customHeight="1" x14ac:dyDescent="0.25">
      <c r="A149" s="3" t="s">
        <v>0</v>
      </c>
      <c r="B149" s="3" t="s">
        <v>1</v>
      </c>
      <c r="C149" s="3" t="s">
        <v>2</v>
      </c>
      <c r="D149" s="3" t="s">
        <v>8</v>
      </c>
      <c r="E149" s="20" t="s">
        <v>3</v>
      </c>
      <c r="F149" s="20" t="s">
        <v>136</v>
      </c>
      <c r="G149" s="20" t="s">
        <v>137</v>
      </c>
      <c r="H149" s="3" t="s">
        <v>4</v>
      </c>
    </row>
    <row r="150" spans="1:8" ht="26.1" customHeight="1" x14ac:dyDescent="0.25">
      <c r="A150" s="1">
        <v>1</v>
      </c>
      <c r="B150" s="1">
        <v>60016</v>
      </c>
      <c r="C150" s="1" t="s">
        <v>141</v>
      </c>
      <c r="D150" s="1" t="s">
        <v>67</v>
      </c>
      <c r="E150" s="21">
        <v>10000</v>
      </c>
      <c r="F150" s="21"/>
      <c r="G150" s="21">
        <f t="shared" ref="G150:G156" si="37">SUM(E150:F150)</f>
        <v>10000</v>
      </c>
      <c r="H150" s="1" t="s">
        <v>93</v>
      </c>
    </row>
    <row r="151" spans="1:8" ht="26.1" customHeight="1" x14ac:dyDescent="0.25">
      <c r="A151" s="1">
        <v>2</v>
      </c>
      <c r="B151" s="1">
        <v>90004</v>
      </c>
      <c r="C151" s="1" t="s">
        <v>140</v>
      </c>
      <c r="D151" s="1" t="s">
        <v>72</v>
      </c>
      <c r="E151" s="21">
        <v>2000</v>
      </c>
      <c r="F151" s="21"/>
      <c r="G151" s="21">
        <f t="shared" si="37"/>
        <v>2000</v>
      </c>
      <c r="H151" s="1" t="s">
        <v>10</v>
      </c>
    </row>
    <row r="152" spans="1:8" ht="26.1" customHeight="1" x14ac:dyDescent="0.25">
      <c r="A152" s="1">
        <v>3</v>
      </c>
      <c r="B152" s="1">
        <v>92109</v>
      </c>
      <c r="C152" s="1" t="s">
        <v>154</v>
      </c>
      <c r="D152" s="57" t="s">
        <v>73</v>
      </c>
      <c r="E152" s="21"/>
      <c r="F152" s="21">
        <v>350</v>
      </c>
      <c r="G152" s="21">
        <v>350</v>
      </c>
      <c r="H152" s="1" t="s">
        <v>52</v>
      </c>
    </row>
    <row r="153" spans="1:8" ht="50.25" customHeight="1" x14ac:dyDescent="0.25">
      <c r="A153" s="1">
        <v>4</v>
      </c>
      <c r="B153" s="1">
        <v>92109</v>
      </c>
      <c r="C153" s="1" t="s">
        <v>140</v>
      </c>
      <c r="D153" s="75"/>
      <c r="E153" s="21">
        <f>11238.12/2</f>
        <v>5619.06</v>
      </c>
      <c r="F153" s="21"/>
      <c r="G153" s="21">
        <f t="shared" si="37"/>
        <v>5619.06</v>
      </c>
      <c r="H153" s="1" t="s">
        <v>89</v>
      </c>
    </row>
    <row r="154" spans="1:8" ht="45" customHeight="1" x14ac:dyDescent="0.25">
      <c r="A154" s="1">
        <v>5</v>
      </c>
      <c r="B154" s="1">
        <v>92109</v>
      </c>
      <c r="C154" s="1" t="s">
        <v>141</v>
      </c>
      <c r="D154" s="75"/>
      <c r="E154" s="21">
        <f>11238.12/2</f>
        <v>5619.06</v>
      </c>
      <c r="F154" s="21">
        <v>-350</v>
      </c>
      <c r="G154" s="21">
        <f t="shared" si="37"/>
        <v>5269.06</v>
      </c>
      <c r="H154" s="1" t="s">
        <v>89</v>
      </c>
    </row>
    <row r="155" spans="1:8" ht="26.1" customHeight="1" x14ac:dyDescent="0.25">
      <c r="A155" s="1">
        <v>6</v>
      </c>
      <c r="B155" s="1">
        <v>92109</v>
      </c>
      <c r="C155" s="1" t="s">
        <v>140</v>
      </c>
      <c r="D155" s="75"/>
      <c r="E155" s="21">
        <v>1500</v>
      </c>
      <c r="F155" s="21"/>
      <c r="G155" s="21">
        <f t="shared" si="37"/>
        <v>1500</v>
      </c>
      <c r="H155" s="1" t="s">
        <v>14</v>
      </c>
    </row>
    <row r="156" spans="1:8" ht="26.1" customHeight="1" x14ac:dyDescent="0.25">
      <c r="A156" s="1">
        <v>7</v>
      </c>
      <c r="B156" s="1">
        <v>92109</v>
      </c>
      <c r="C156" s="1" t="s">
        <v>141</v>
      </c>
      <c r="D156" s="74"/>
      <c r="E156" s="21">
        <v>1000</v>
      </c>
      <c r="F156" s="21"/>
      <c r="G156" s="21">
        <f t="shared" si="37"/>
        <v>1000</v>
      </c>
      <c r="H156" s="1" t="s">
        <v>14</v>
      </c>
    </row>
    <row r="157" spans="1:8" ht="26.1" customHeight="1" x14ac:dyDescent="0.25">
      <c r="A157" s="60" t="s">
        <v>5</v>
      </c>
      <c r="B157" s="61"/>
      <c r="C157" s="61"/>
      <c r="D157" s="62"/>
      <c r="E157" s="36">
        <f>SUM(E150:E156)</f>
        <v>25738.120000000003</v>
      </c>
      <c r="F157" s="36">
        <f t="shared" ref="F157:G157" si="38">SUM(F150:F156)</f>
        <v>0</v>
      </c>
      <c r="G157" s="36">
        <f t="shared" si="38"/>
        <v>25738.120000000003</v>
      </c>
      <c r="H157" s="1"/>
    </row>
    <row r="158" spans="1:8" ht="26.1" customHeight="1" x14ac:dyDescent="0.25">
      <c r="A158" s="2"/>
      <c r="B158" s="2"/>
      <c r="C158" s="2"/>
      <c r="D158" s="2"/>
      <c r="E158" s="22"/>
      <c r="F158" s="22"/>
      <c r="G158" s="22"/>
      <c r="H158" s="2"/>
    </row>
    <row r="159" spans="1:8" s="4" customFormat="1" ht="26.1" customHeight="1" x14ac:dyDescent="0.25">
      <c r="A159" s="59" t="s">
        <v>114</v>
      </c>
      <c r="B159" s="59"/>
      <c r="C159" s="59"/>
      <c r="D159" s="59"/>
      <c r="E159" s="59"/>
      <c r="F159" s="59"/>
      <c r="G159" s="59"/>
      <c r="H159" s="59"/>
    </row>
    <row r="160" spans="1:8" ht="26.1" customHeight="1" x14ac:dyDescent="0.25">
      <c r="A160" s="3" t="s">
        <v>0</v>
      </c>
      <c r="B160" s="3" t="s">
        <v>1</v>
      </c>
      <c r="C160" s="3" t="s">
        <v>2</v>
      </c>
      <c r="D160" s="3" t="s">
        <v>8</v>
      </c>
      <c r="E160" s="20" t="s">
        <v>3</v>
      </c>
      <c r="F160" s="20" t="s">
        <v>136</v>
      </c>
      <c r="G160" s="20" t="s">
        <v>137</v>
      </c>
      <c r="H160" s="3" t="s">
        <v>4</v>
      </c>
    </row>
    <row r="161" spans="1:8" ht="26.1" customHeight="1" x14ac:dyDescent="0.25">
      <c r="A161" s="1">
        <v>1</v>
      </c>
      <c r="B161" s="1">
        <v>60016</v>
      </c>
      <c r="C161" s="1" t="s">
        <v>140</v>
      </c>
      <c r="D161" s="57" t="s">
        <v>67</v>
      </c>
      <c r="E161" s="21">
        <v>7901.18</v>
      </c>
      <c r="F161" s="21">
        <v>-7901</v>
      </c>
      <c r="G161" s="21">
        <f t="shared" ref="G161:G163" si="39">SUM(E161:F161)</f>
        <v>0.18000000000029104</v>
      </c>
      <c r="H161" s="1" t="s">
        <v>33</v>
      </c>
    </row>
    <row r="162" spans="1:8" ht="26.1" customHeight="1" x14ac:dyDescent="0.25">
      <c r="A162" s="1">
        <v>2</v>
      </c>
      <c r="B162" s="1">
        <v>60016</v>
      </c>
      <c r="C162" s="1" t="s">
        <v>141</v>
      </c>
      <c r="D162" s="74"/>
      <c r="E162" s="21"/>
      <c r="F162" s="21">
        <v>7901</v>
      </c>
      <c r="G162" s="21">
        <v>7901</v>
      </c>
      <c r="H162" s="1" t="s">
        <v>152</v>
      </c>
    </row>
    <row r="163" spans="1:8" ht="50.25" customHeight="1" x14ac:dyDescent="0.25">
      <c r="A163" s="1">
        <v>2</v>
      </c>
      <c r="B163" s="1">
        <v>90004</v>
      </c>
      <c r="C163" s="1" t="s">
        <v>145</v>
      </c>
      <c r="D163" s="57" t="s">
        <v>72</v>
      </c>
      <c r="E163" s="21">
        <v>1000</v>
      </c>
      <c r="F163" s="21"/>
      <c r="G163" s="21">
        <f t="shared" si="39"/>
        <v>1000</v>
      </c>
      <c r="H163" s="1" t="s">
        <v>34</v>
      </c>
    </row>
    <row r="164" spans="1:8" ht="26.1" customHeight="1" x14ac:dyDescent="0.25">
      <c r="A164" s="1">
        <v>3</v>
      </c>
      <c r="B164" s="1">
        <v>90004</v>
      </c>
      <c r="C164" s="1" t="s">
        <v>140</v>
      </c>
      <c r="D164" s="63"/>
      <c r="E164" s="21">
        <v>3000</v>
      </c>
      <c r="F164" s="21"/>
      <c r="G164" s="21">
        <f>SUM(E164:F164)</f>
        <v>3000</v>
      </c>
      <c r="H164" s="1" t="s">
        <v>138</v>
      </c>
    </row>
    <row r="165" spans="1:8" ht="44.25" customHeight="1" x14ac:dyDescent="0.25">
      <c r="A165" s="1">
        <v>4</v>
      </c>
      <c r="B165" s="1">
        <v>90004</v>
      </c>
      <c r="C165" s="1" t="s">
        <v>141</v>
      </c>
      <c r="D165" s="58"/>
      <c r="E165" s="24">
        <v>0</v>
      </c>
      <c r="F165" s="24"/>
      <c r="G165" s="21">
        <f>SUM(E165:F165)</f>
        <v>0</v>
      </c>
      <c r="H165" s="1" t="s">
        <v>34</v>
      </c>
    </row>
    <row r="166" spans="1:8" ht="40.5" customHeight="1" x14ac:dyDescent="0.25">
      <c r="A166" s="1">
        <v>5</v>
      </c>
      <c r="B166" s="1">
        <v>92109</v>
      </c>
      <c r="C166" s="1" t="s">
        <v>140</v>
      </c>
      <c r="D166" s="57" t="s">
        <v>73</v>
      </c>
      <c r="E166" s="21">
        <v>4000</v>
      </c>
      <c r="F166" s="21"/>
      <c r="G166" s="21">
        <f t="shared" ref="G166:G168" si="40">SUM(E166:F166)</f>
        <v>4000</v>
      </c>
      <c r="H166" s="1" t="s">
        <v>35</v>
      </c>
    </row>
    <row r="167" spans="1:8" ht="26.1" customHeight="1" x14ac:dyDescent="0.25">
      <c r="A167" s="1">
        <v>6</v>
      </c>
      <c r="B167" s="1">
        <v>92109</v>
      </c>
      <c r="C167" s="1" t="s">
        <v>140</v>
      </c>
      <c r="D167" s="63"/>
      <c r="E167" s="21">
        <v>700</v>
      </c>
      <c r="F167" s="21"/>
      <c r="G167" s="21">
        <f t="shared" si="40"/>
        <v>700</v>
      </c>
      <c r="H167" s="1" t="s">
        <v>14</v>
      </c>
    </row>
    <row r="168" spans="1:8" ht="26.1" customHeight="1" x14ac:dyDescent="0.25">
      <c r="A168" s="1">
        <v>7</v>
      </c>
      <c r="B168" s="1">
        <v>92109</v>
      </c>
      <c r="C168" s="1" t="s">
        <v>141</v>
      </c>
      <c r="D168" s="58"/>
      <c r="E168" s="21">
        <v>1000</v>
      </c>
      <c r="F168" s="21"/>
      <c r="G168" s="21">
        <f t="shared" si="40"/>
        <v>1000</v>
      </c>
      <c r="H168" s="1" t="s">
        <v>14</v>
      </c>
    </row>
    <row r="169" spans="1:8" ht="26.1" customHeight="1" x14ac:dyDescent="0.25">
      <c r="A169" s="60" t="s">
        <v>5</v>
      </c>
      <c r="B169" s="61"/>
      <c r="C169" s="61"/>
      <c r="D169" s="62"/>
      <c r="E169" s="36">
        <f>SUM(E161:E168)</f>
        <v>17601.18</v>
      </c>
      <c r="F169" s="36">
        <f t="shared" ref="F169:G169" si="41">SUM(F161:F168)</f>
        <v>0</v>
      </c>
      <c r="G169" s="36">
        <f t="shared" si="41"/>
        <v>17601.18</v>
      </c>
      <c r="H169" s="1"/>
    </row>
    <row r="170" spans="1:8" ht="26.1" customHeight="1" x14ac:dyDescent="0.25">
      <c r="A170" s="50"/>
      <c r="B170" s="50"/>
      <c r="C170" s="50"/>
      <c r="D170" s="51"/>
      <c r="E170" s="52"/>
      <c r="F170" s="52"/>
      <c r="G170" s="52"/>
      <c r="H170" s="51"/>
    </row>
    <row r="171" spans="1:8" s="4" customFormat="1" ht="26.1" customHeight="1" x14ac:dyDescent="0.25">
      <c r="A171" s="59" t="s">
        <v>115</v>
      </c>
      <c r="B171" s="59"/>
      <c r="C171" s="59"/>
      <c r="D171" s="59"/>
      <c r="E171" s="59"/>
      <c r="F171" s="59"/>
      <c r="G171" s="59"/>
      <c r="H171" s="59"/>
    </row>
    <row r="172" spans="1:8" ht="26.1" customHeight="1" x14ac:dyDescent="0.25">
      <c r="A172" s="3" t="s">
        <v>0</v>
      </c>
      <c r="B172" s="3" t="s">
        <v>1</v>
      </c>
      <c r="C172" s="3" t="s">
        <v>2</v>
      </c>
      <c r="D172" s="3" t="s">
        <v>8</v>
      </c>
      <c r="E172" s="20" t="s">
        <v>3</v>
      </c>
      <c r="F172" s="20" t="s">
        <v>136</v>
      </c>
      <c r="G172" s="20" t="s">
        <v>137</v>
      </c>
      <c r="H172" s="3" t="s">
        <v>4</v>
      </c>
    </row>
    <row r="173" spans="1:8" ht="26.1" customHeight="1" x14ac:dyDescent="0.25">
      <c r="A173" s="1">
        <v>1</v>
      </c>
      <c r="B173" s="1">
        <v>90004</v>
      </c>
      <c r="C173" s="1" t="s">
        <v>140</v>
      </c>
      <c r="D173" s="1" t="s">
        <v>72</v>
      </c>
      <c r="E173" s="21">
        <v>600</v>
      </c>
      <c r="F173" s="21"/>
      <c r="G173" s="21">
        <f t="shared" ref="G173:G177" si="42">SUM(E173:F173)</f>
        <v>600</v>
      </c>
      <c r="H173" s="1" t="s">
        <v>6</v>
      </c>
    </row>
    <row r="174" spans="1:8" ht="26.1" customHeight="1" x14ac:dyDescent="0.25">
      <c r="A174" s="1">
        <v>2</v>
      </c>
      <c r="B174" s="1">
        <v>92109</v>
      </c>
      <c r="C174" s="1" t="s">
        <v>154</v>
      </c>
      <c r="D174" s="57" t="s">
        <v>73</v>
      </c>
      <c r="E174" s="21"/>
      <c r="F174" s="21">
        <v>1100</v>
      </c>
      <c r="G174" s="21">
        <v>1100</v>
      </c>
      <c r="H174" s="1" t="s">
        <v>147</v>
      </c>
    </row>
    <row r="175" spans="1:8" ht="26.1" customHeight="1" x14ac:dyDescent="0.25">
      <c r="A175" s="1">
        <v>3</v>
      </c>
      <c r="B175" s="1">
        <v>92109</v>
      </c>
      <c r="C175" s="1" t="s">
        <v>140</v>
      </c>
      <c r="D175" s="75"/>
      <c r="E175" s="21">
        <v>1100</v>
      </c>
      <c r="F175" s="21">
        <v>-1100</v>
      </c>
      <c r="G175" s="21">
        <f t="shared" si="42"/>
        <v>0</v>
      </c>
      <c r="H175" s="1" t="s">
        <v>36</v>
      </c>
    </row>
    <row r="176" spans="1:8" ht="26.1" customHeight="1" x14ac:dyDescent="0.25">
      <c r="A176" s="1">
        <v>4</v>
      </c>
      <c r="B176" s="1">
        <v>92109</v>
      </c>
      <c r="C176" s="1" t="s">
        <v>140</v>
      </c>
      <c r="D176" s="74"/>
      <c r="E176" s="21">
        <v>800</v>
      </c>
      <c r="F176" s="21"/>
      <c r="G176" s="21">
        <f t="shared" si="42"/>
        <v>800</v>
      </c>
      <c r="H176" s="1" t="s">
        <v>14</v>
      </c>
    </row>
    <row r="177" spans="1:8" ht="43.5" customHeight="1" x14ac:dyDescent="0.25">
      <c r="A177" s="1">
        <v>5</v>
      </c>
      <c r="B177" s="1">
        <v>92195</v>
      </c>
      <c r="C177" s="1" t="s">
        <v>141</v>
      </c>
      <c r="D177" s="1" t="s">
        <v>75</v>
      </c>
      <c r="E177" s="21">
        <v>5521.52</v>
      </c>
      <c r="F177" s="21"/>
      <c r="G177" s="21">
        <f t="shared" si="42"/>
        <v>5521.52</v>
      </c>
      <c r="H177" s="1" t="s">
        <v>37</v>
      </c>
    </row>
    <row r="178" spans="1:8" ht="26.1" customHeight="1" x14ac:dyDescent="0.25">
      <c r="A178" s="60" t="s">
        <v>5</v>
      </c>
      <c r="B178" s="61"/>
      <c r="C178" s="61"/>
      <c r="D178" s="62"/>
      <c r="E178" s="36">
        <f>SUM(E173:E177)</f>
        <v>8021.52</v>
      </c>
      <c r="F178" s="36">
        <f t="shared" ref="F178:G178" si="43">SUM(F173:F177)</f>
        <v>0</v>
      </c>
      <c r="G178" s="36">
        <f t="shared" si="43"/>
        <v>8021.52</v>
      </c>
      <c r="H178" s="1"/>
    </row>
    <row r="179" spans="1:8" ht="26.1" customHeight="1" x14ac:dyDescent="0.25">
      <c r="A179" s="50"/>
      <c r="B179" s="50"/>
      <c r="C179" s="50"/>
      <c r="D179" s="51"/>
      <c r="E179" s="52"/>
      <c r="F179" s="52"/>
      <c r="G179" s="52"/>
      <c r="H179" s="51"/>
    </row>
    <row r="180" spans="1:8" s="4" customFormat="1" ht="26.1" customHeight="1" x14ac:dyDescent="0.25">
      <c r="A180" s="59" t="s">
        <v>116</v>
      </c>
      <c r="B180" s="59"/>
      <c r="C180" s="59"/>
      <c r="D180" s="59"/>
      <c r="E180" s="59"/>
      <c r="F180" s="59"/>
      <c r="G180" s="59"/>
      <c r="H180" s="59"/>
    </row>
    <row r="181" spans="1:8" ht="26.1" customHeight="1" x14ac:dyDescent="0.25">
      <c r="A181" s="3" t="s">
        <v>0</v>
      </c>
      <c r="B181" s="3" t="s">
        <v>1</v>
      </c>
      <c r="C181" s="3" t="s">
        <v>2</v>
      </c>
      <c r="D181" s="3" t="s">
        <v>8</v>
      </c>
      <c r="E181" s="20" t="s">
        <v>3</v>
      </c>
      <c r="F181" s="20" t="s">
        <v>136</v>
      </c>
      <c r="G181" s="20" t="s">
        <v>137</v>
      </c>
      <c r="H181" s="3" t="s">
        <v>4</v>
      </c>
    </row>
    <row r="182" spans="1:8" ht="26.1" customHeight="1" x14ac:dyDescent="0.25">
      <c r="A182" s="1">
        <v>1</v>
      </c>
      <c r="B182" s="1">
        <v>90004</v>
      </c>
      <c r="C182" s="1" t="s">
        <v>140</v>
      </c>
      <c r="D182" s="1" t="s">
        <v>72</v>
      </c>
      <c r="E182" s="21">
        <v>1200</v>
      </c>
      <c r="F182" s="21"/>
      <c r="G182" s="21">
        <f t="shared" ref="G182:G185" si="44">SUM(E182:F182)</f>
        <v>1200</v>
      </c>
      <c r="H182" s="1" t="s">
        <v>38</v>
      </c>
    </row>
    <row r="183" spans="1:8" ht="26.1" customHeight="1" x14ac:dyDescent="0.25">
      <c r="A183" s="1">
        <v>2</v>
      </c>
      <c r="B183" s="1">
        <v>92109</v>
      </c>
      <c r="C183" s="1" t="s">
        <v>140</v>
      </c>
      <c r="D183" s="1" t="s">
        <v>73</v>
      </c>
      <c r="E183" s="21">
        <v>900</v>
      </c>
      <c r="F183" s="21"/>
      <c r="G183" s="21">
        <f t="shared" si="44"/>
        <v>900</v>
      </c>
      <c r="H183" s="1" t="s">
        <v>14</v>
      </c>
    </row>
    <row r="184" spans="1:8" ht="26.1" customHeight="1" x14ac:dyDescent="0.25">
      <c r="A184" s="1">
        <v>3</v>
      </c>
      <c r="B184" s="1">
        <v>92605</v>
      </c>
      <c r="C184" s="1" t="s">
        <v>140</v>
      </c>
      <c r="D184" s="57" t="s">
        <v>76</v>
      </c>
      <c r="E184" s="21">
        <v>4280</v>
      </c>
      <c r="F184" s="21"/>
      <c r="G184" s="21">
        <f t="shared" si="44"/>
        <v>4280</v>
      </c>
      <c r="H184" s="1" t="s">
        <v>39</v>
      </c>
    </row>
    <row r="185" spans="1:8" ht="26.1" customHeight="1" x14ac:dyDescent="0.25">
      <c r="A185" s="1">
        <v>4</v>
      </c>
      <c r="B185" s="1">
        <v>92605</v>
      </c>
      <c r="C185" s="1" t="s">
        <v>141</v>
      </c>
      <c r="D185" s="58"/>
      <c r="E185" s="21">
        <v>2766.84</v>
      </c>
      <c r="F185" s="21"/>
      <c r="G185" s="21">
        <f t="shared" si="44"/>
        <v>2766.84</v>
      </c>
      <c r="H185" s="1" t="s">
        <v>40</v>
      </c>
    </row>
    <row r="186" spans="1:8" ht="26.1" customHeight="1" x14ac:dyDescent="0.25">
      <c r="A186" s="60" t="s">
        <v>5</v>
      </c>
      <c r="B186" s="61"/>
      <c r="C186" s="61"/>
      <c r="D186" s="62"/>
      <c r="E186" s="36">
        <f>SUM(E182:E185)</f>
        <v>9146.84</v>
      </c>
      <c r="F186" s="36">
        <f t="shared" ref="F186:G186" si="45">SUM(F182:F185)</f>
        <v>0</v>
      </c>
      <c r="G186" s="36">
        <f t="shared" si="45"/>
        <v>9146.84</v>
      </c>
      <c r="H186" s="1"/>
    </row>
    <row r="187" spans="1:8" ht="26.1" customHeight="1" x14ac:dyDescent="0.25">
      <c r="A187" s="50"/>
      <c r="B187" s="50"/>
      <c r="C187" s="50"/>
      <c r="D187" s="51"/>
      <c r="E187" s="52"/>
      <c r="F187" s="52"/>
      <c r="G187" s="52"/>
      <c r="H187" s="51"/>
    </row>
    <row r="188" spans="1:8" ht="26.1" customHeight="1" x14ac:dyDescent="0.25">
      <c r="A188" s="59" t="s">
        <v>117</v>
      </c>
      <c r="B188" s="59"/>
      <c r="C188" s="59"/>
      <c r="D188" s="59"/>
      <c r="E188" s="59"/>
      <c r="F188" s="59"/>
      <c r="G188" s="59"/>
      <c r="H188" s="59"/>
    </row>
    <row r="189" spans="1:8" ht="26.1" customHeight="1" x14ac:dyDescent="0.25">
      <c r="A189" s="3" t="s">
        <v>0</v>
      </c>
      <c r="B189" s="3" t="s">
        <v>1</v>
      </c>
      <c r="C189" s="3" t="s">
        <v>2</v>
      </c>
      <c r="D189" s="3" t="s">
        <v>8</v>
      </c>
      <c r="E189" s="20" t="s">
        <v>3</v>
      </c>
      <c r="F189" s="20" t="s">
        <v>136</v>
      </c>
      <c r="G189" s="20" t="s">
        <v>137</v>
      </c>
      <c r="H189" s="3" t="s">
        <v>4</v>
      </c>
    </row>
    <row r="190" spans="1:8" ht="26.1" customHeight="1" x14ac:dyDescent="0.25">
      <c r="A190" s="1">
        <v>1</v>
      </c>
      <c r="B190" s="1">
        <v>90004</v>
      </c>
      <c r="C190" s="1" t="s">
        <v>140</v>
      </c>
      <c r="D190" s="57" t="s">
        <v>72</v>
      </c>
      <c r="E190" s="21">
        <v>600</v>
      </c>
      <c r="F190" s="21"/>
      <c r="G190" s="21">
        <f t="shared" ref="G190:G193" si="46">SUM(E190:F190)</f>
        <v>600</v>
      </c>
      <c r="H190" s="1" t="s">
        <v>38</v>
      </c>
    </row>
    <row r="191" spans="1:8" ht="26.1" customHeight="1" x14ac:dyDescent="0.25">
      <c r="A191" s="1">
        <v>2</v>
      </c>
      <c r="B191" s="1">
        <v>92105</v>
      </c>
      <c r="C191" s="1" t="s">
        <v>140</v>
      </c>
      <c r="D191" s="58"/>
      <c r="E191" s="21">
        <v>8491.9699999999993</v>
      </c>
      <c r="F191" s="21"/>
      <c r="G191" s="21">
        <f t="shared" si="46"/>
        <v>8491.9699999999993</v>
      </c>
      <c r="H191" s="1" t="s">
        <v>90</v>
      </c>
    </row>
    <row r="192" spans="1:8" ht="47.25" customHeight="1" x14ac:dyDescent="0.25">
      <c r="A192" s="1">
        <v>3</v>
      </c>
      <c r="B192" s="1">
        <v>92109</v>
      </c>
      <c r="C192" s="1" t="s">
        <v>140</v>
      </c>
      <c r="D192" s="57" t="s">
        <v>73</v>
      </c>
      <c r="E192" s="21">
        <v>2000</v>
      </c>
      <c r="F192" s="21"/>
      <c r="G192" s="21">
        <f t="shared" si="46"/>
        <v>2000</v>
      </c>
      <c r="H192" s="1" t="s">
        <v>41</v>
      </c>
    </row>
    <row r="193" spans="1:8" ht="26.1" customHeight="1" x14ac:dyDescent="0.25">
      <c r="A193" s="1">
        <v>4</v>
      </c>
      <c r="B193" s="1">
        <v>92109</v>
      </c>
      <c r="C193" s="1" t="s">
        <v>140</v>
      </c>
      <c r="D193" s="58"/>
      <c r="E193" s="21">
        <v>1200</v>
      </c>
      <c r="F193" s="21"/>
      <c r="G193" s="21">
        <f t="shared" si="46"/>
        <v>1200</v>
      </c>
      <c r="H193" s="1" t="s">
        <v>14</v>
      </c>
    </row>
    <row r="194" spans="1:8" ht="26.1" customHeight="1" x14ac:dyDescent="0.25">
      <c r="A194" s="60" t="s">
        <v>5</v>
      </c>
      <c r="B194" s="61"/>
      <c r="C194" s="61"/>
      <c r="D194" s="62"/>
      <c r="E194" s="36">
        <f>SUM(E190:E193)</f>
        <v>12291.97</v>
      </c>
      <c r="F194" s="36">
        <f t="shared" ref="F194:G194" si="47">SUM(F190:F193)</f>
        <v>0</v>
      </c>
      <c r="G194" s="36">
        <f t="shared" si="47"/>
        <v>12291.97</v>
      </c>
      <c r="H194" s="1"/>
    </row>
    <row r="195" spans="1:8" ht="26.1" customHeight="1" x14ac:dyDescent="0.25">
      <c r="A195" s="2"/>
      <c r="B195" s="2"/>
      <c r="C195" s="2"/>
      <c r="D195" s="2"/>
      <c r="E195" s="22"/>
      <c r="F195" s="22"/>
      <c r="G195" s="22"/>
      <c r="H195" s="2"/>
    </row>
    <row r="196" spans="1:8" s="4" customFormat="1" ht="26.1" customHeight="1" x14ac:dyDescent="0.25">
      <c r="A196" s="59" t="s">
        <v>118</v>
      </c>
      <c r="B196" s="59"/>
      <c r="C196" s="59"/>
      <c r="D196" s="59"/>
      <c r="E196" s="59"/>
      <c r="F196" s="59"/>
      <c r="G196" s="59"/>
      <c r="H196" s="59"/>
    </row>
    <row r="197" spans="1:8" ht="26.1" customHeight="1" x14ac:dyDescent="0.25">
      <c r="A197" s="3" t="s">
        <v>0</v>
      </c>
      <c r="B197" s="3" t="s">
        <v>1</v>
      </c>
      <c r="C197" s="3" t="s">
        <v>2</v>
      </c>
      <c r="D197" s="3" t="s">
        <v>8</v>
      </c>
      <c r="E197" s="20" t="s">
        <v>3</v>
      </c>
      <c r="F197" s="20" t="s">
        <v>136</v>
      </c>
      <c r="G197" s="20" t="s">
        <v>137</v>
      </c>
      <c r="H197" s="3" t="s">
        <v>4</v>
      </c>
    </row>
    <row r="198" spans="1:8" ht="47.25" customHeight="1" x14ac:dyDescent="0.25">
      <c r="A198" s="1">
        <v>1</v>
      </c>
      <c r="B198" s="1">
        <v>60016</v>
      </c>
      <c r="C198" s="1" t="s">
        <v>141</v>
      </c>
      <c r="D198" s="1" t="s">
        <v>67</v>
      </c>
      <c r="E198" s="21">
        <v>7606.53</v>
      </c>
      <c r="F198" s="21"/>
      <c r="G198" s="21">
        <f t="shared" ref="G198:G202" si="48">SUM(E198:F198)</f>
        <v>7606.53</v>
      </c>
      <c r="H198" s="1" t="s">
        <v>44</v>
      </c>
    </row>
    <row r="199" spans="1:8" ht="47.25" customHeight="1" x14ac:dyDescent="0.25">
      <c r="A199" s="1">
        <v>2</v>
      </c>
      <c r="B199" s="1">
        <v>90004</v>
      </c>
      <c r="C199" s="1" t="s">
        <v>140</v>
      </c>
      <c r="D199" s="1" t="s">
        <v>72</v>
      </c>
      <c r="E199" s="21">
        <v>400</v>
      </c>
      <c r="F199" s="21"/>
      <c r="G199" s="21">
        <v>400</v>
      </c>
      <c r="H199" s="1" t="s">
        <v>42</v>
      </c>
    </row>
    <row r="200" spans="1:8" ht="26.1" customHeight="1" x14ac:dyDescent="0.25">
      <c r="A200" s="1">
        <v>3</v>
      </c>
      <c r="B200" s="1">
        <v>90004</v>
      </c>
      <c r="C200" s="1" t="s">
        <v>141</v>
      </c>
      <c r="D200" s="1" t="s">
        <v>72</v>
      </c>
      <c r="E200" s="21">
        <v>0</v>
      </c>
      <c r="F200" s="21"/>
      <c r="G200" s="21">
        <f t="shared" si="48"/>
        <v>0</v>
      </c>
      <c r="H200" s="1" t="s">
        <v>138</v>
      </c>
    </row>
    <row r="201" spans="1:8" ht="50.25" customHeight="1" x14ac:dyDescent="0.25">
      <c r="A201" s="1">
        <v>4</v>
      </c>
      <c r="B201" s="1">
        <v>92109</v>
      </c>
      <c r="C201" s="1" t="s">
        <v>140</v>
      </c>
      <c r="D201" s="57" t="s">
        <v>73</v>
      </c>
      <c r="E201" s="21">
        <v>500</v>
      </c>
      <c r="F201" s="21"/>
      <c r="G201" s="21">
        <f t="shared" si="48"/>
        <v>500</v>
      </c>
      <c r="H201" s="1" t="s">
        <v>43</v>
      </c>
    </row>
    <row r="202" spans="1:8" ht="26.1" customHeight="1" x14ac:dyDescent="0.25">
      <c r="A202" s="1">
        <v>5</v>
      </c>
      <c r="B202" s="1">
        <v>92109</v>
      </c>
      <c r="C202" s="1" t="s">
        <v>140</v>
      </c>
      <c r="D202" s="58"/>
      <c r="E202" s="21">
        <v>900</v>
      </c>
      <c r="F202" s="21"/>
      <c r="G202" s="21">
        <f t="shared" si="48"/>
        <v>900</v>
      </c>
      <c r="H202" s="1" t="s">
        <v>14</v>
      </c>
    </row>
    <row r="203" spans="1:8" ht="26.1" customHeight="1" x14ac:dyDescent="0.25">
      <c r="A203" s="60" t="s">
        <v>5</v>
      </c>
      <c r="B203" s="61"/>
      <c r="C203" s="61"/>
      <c r="D203" s="62"/>
      <c r="E203" s="36">
        <f>SUM(E198:E202)</f>
        <v>9406.5299999999988</v>
      </c>
      <c r="F203" s="36">
        <f t="shared" ref="F203:G203" si="49">SUM(F198:F202)</f>
        <v>0</v>
      </c>
      <c r="G203" s="36">
        <f t="shared" si="49"/>
        <v>9406.5299999999988</v>
      </c>
      <c r="H203" s="1"/>
    </row>
    <row r="204" spans="1:8" ht="26.1" customHeight="1" x14ac:dyDescent="0.25">
      <c r="A204" s="2"/>
      <c r="B204" s="2"/>
      <c r="C204" s="2"/>
      <c r="D204" s="2"/>
      <c r="E204" s="22"/>
      <c r="F204" s="22"/>
      <c r="G204" s="22"/>
      <c r="H204" s="2"/>
    </row>
    <row r="205" spans="1:8" s="4" customFormat="1" ht="26.1" customHeight="1" x14ac:dyDescent="0.25">
      <c r="A205" s="59" t="s">
        <v>119</v>
      </c>
      <c r="B205" s="59"/>
      <c r="C205" s="59"/>
      <c r="D205" s="59"/>
      <c r="E205" s="59"/>
      <c r="F205" s="59"/>
      <c r="G205" s="59"/>
      <c r="H205" s="59"/>
    </row>
    <row r="206" spans="1:8" ht="26.1" customHeight="1" x14ac:dyDescent="0.25">
      <c r="A206" s="3" t="s">
        <v>0</v>
      </c>
      <c r="B206" s="3" t="s">
        <v>1</v>
      </c>
      <c r="C206" s="3" t="s">
        <v>2</v>
      </c>
      <c r="D206" s="3" t="s">
        <v>8</v>
      </c>
      <c r="E206" s="20" t="s">
        <v>3</v>
      </c>
      <c r="F206" s="20" t="s">
        <v>136</v>
      </c>
      <c r="G206" s="20" t="s">
        <v>137</v>
      </c>
      <c r="H206" s="3" t="s">
        <v>4</v>
      </c>
    </row>
    <row r="207" spans="1:8" ht="26.1" customHeight="1" x14ac:dyDescent="0.25">
      <c r="A207" s="1">
        <v>1</v>
      </c>
      <c r="B207" s="1">
        <v>60016</v>
      </c>
      <c r="C207" s="1" t="s">
        <v>140</v>
      </c>
      <c r="D207" s="1" t="s">
        <v>67</v>
      </c>
      <c r="E207" s="21">
        <v>3800</v>
      </c>
      <c r="F207" s="21"/>
      <c r="G207" s="21">
        <f t="shared" ref="G207:G212" si="50">SUM(E207:F207)</f>
        <v>3800</v>
      </c>
      <c r="H207" s="1" t="s">
        <v>45</v>
      </c>
    </row>
    <row r="208" spans="1:8" ht="26.1" customHeight="1" x14ac:dyDescent="0.25">
      <c r="A208" s="1">
        <v>2</v>
      </c>
      <c r="B208" s="1">
        <v>60016</v>
      </c>
      <c r="C208" s="1" t="s">
        <v>141</v>
      </c>
      <c r="D208" s="1" t="s">
        <v>67</v>
      </c>
      <c r="E208" s="21">
        <v>4200</v>
      </c>
      <c r="F208" s="21"/>
      <c r="G208" s="21">
        <v>4200</v>
      </c>
      <c r="H208" s="1" t="s">
        <v>146</v>
      </c>
    </row>
    <row r="209" spans="1:8" ht="26.1" customHeight="1" x14ac:dyDescent="0.25">
      <c r="A209" s="1">
        <v>3</v>
      </c>
      <c r="B209" s="1">
        <v>90004</v>
      </c>
      <c r="C209" s="1" t="s">
        <v>140</v>
      </c>
      <c r="D209" s="1" t="s">
        <v>72</v>
      </c>
      <c r="E209" s="21">
        <v>1500</v>
      </c>
      <c r="F209" s="21"/>
      <c r="G209" s="21">
        <f t="shared" si="50"/>
        <v>1500</v>
      </c>
      <c r="H209" s="1" t="s">
        <v>42</v>
      </c>
    </row>
    <row r="210" spans="1:8" ht="45.75" customHeight="1" x14ac:dyDescent="0.25">
      <c r="A210" s="1">
        <v>4</v>
      </c>
      <c r="B210" s="1">
        <v>92109</v>
      </c>
      <c r="C210" s="1" t="s">
        <v>140</v>
      </c>
      <c r="D210" s="57" t="s">
        <v>73</v>
      </c>
      <c r="E210" s="21">
        <v>5950.97</v>
      </c>
      <c r="F210" s="21"/>
      <c r="G210" s="21">
        <f t="shared" si="50"/>
        <v>5950.97</v>
      </c>
      <c r="H210" s="1" t="s">
        <v>43</v>
      </c>
    </row>
    <row r="211" spans="1:8" ht="26.1" customHeight="1" x14ac:dyDescent="0.25">
      <c r="A211" s="1">
        <v>5</v>
      </c>
      <c r="B211" s="1">
        <v>92109</v>
      </c>
      <c r="C211" s="1" t="s">
        <v>140</v>
      </c>
      <c r="D211" s="63"/>
      <c r="E211" s="21">
        <v>600</v>
      </c>
      <c r="F211" s="21"/>
      <c r="G211" s="21">
        <f t="shared" si="50"/>
        <v>600</v>
      </c>
      <c r="H211" s="1" t="s">
        <v>14</v>
      </c>
    </row>
    <row r="212" spans="1:8" ht="26.1" customHeight="1" x14ac:dyDescent="0.25">
      <c r="A212" s="1">
        <v>6</v>
      </c>
      <c r="B212" s="1">
        <v>92109</v>
      </c>
      <c r="C212" s="1" t="s">
        <v>141</v>
      </c>
      <c r="D212" s="58"/>
      <c r="E212" s="21">
        <v>800</v>
      </c>
      <c r="F212" s="21"/>
      <c r="G212" s="21">
        <f t="shared" si="50"/>
        <v>800</v>
      </c>
      <c r="H212" s="1" t="s">
        <v>14</v>
      </c>
    </row>
    <row r="213" spans="1:8" ht="26.1" customHeight="1" x14ac:dyDescent="0.25">
      <c r="A213" s="60" t="s">
        <v>5</v>
      </c>
      <c r="B213" s="61"/>
      <c r="C213" s="61"/>
      <c r="D213" s="62"/>
      <c r="E213" s="36">
        <f>SUM(E207:E212)</f>
        <v>16850.97</v>
      </c>
      <c r="F213" s="36">
        <f t="shared" ref="F213:G213" si="51">SUM(F207:F212)</f>
        <v>0</v>
      </c>
      <c r="G213" s="36">
        <f t="shared" si="51"/>
        <v>16850.97</v>
      </c>
      <c r="H213" s="1"/>
    </row>
    <row r="214" spans="1:8" ht="26.1" customHeight="1" x14ac:dyDescent="0.25">
      <c r="A214" s="2"/>
      <c r="B214" s="2"/>
      <c r="C214" s="2"/>
      <c r="D214" s="2"/>
      <c r="E214" s="22"/>
      <c r="F214" s="22"/>
      <c r="G214" s="22"/>
      <c r="H214" s="2"/>
    </row>
    <row r="215" spans="1:8" s="4" customFormat="1" ht="26.1" customHeight="1" x14ac:dyDescent="0.25">
      <c r="A215" s="59" t="s">
        <v>120</v>
      </c>
      <c r="B215" s="59"/>
      <c r="C215" s="59"/>
      <c r="D215" s="59"/>
      <c r="E215" s="59"/>
      <c r="F215" s="59"/>
      <c r="G215" s="59"/>
      <c r="H215" s="59"/>
    </row>
    <row r="216" spans="1:8" ht="26.1" customHeight="1" x14ac:dyDescent="0.25">
      <c r="A216" s="3" t="s">
        <v>0</v>
      </c>
      <c r="B216" s="3" t="s">
        <v>1</v>
      </c>
      <c r="C216" s="3" t="s">
        <v>2</v>
      </c>
      <c r="D216" s="3" t="s">
        <v>8</v>
      </c>
      <c r="E216" s="20" t="s">
        <v>3</v>
      </c>
      <c r="F216" s="20" t="s">
        <v>136</v>
      </c>
      <c r="G216" s="20" t="s">
        <v>137</v>
      </c>
      <c r="H216" s="3" t="s">
        <v>4</v>
      </c>
    </row>
    <row r="217" spans="1:8" ht="26.1" customHeight="1" x14ac:dyDescent="0.25">
      <c r="A217" s="1">
        <v>1</v>
      </c>
      <c r="B217" s="1">
        <v>90004</v>
      </c>
      <c r="C217" s="1" t="s">
        <v>140</v>
      </c>
      <c r="D217" s="1" t="s">
        <v>72</v>
      </c>
      <c r="E217" s="21">
        <v>1000</v>
      </c>
      <c r="F217" s="21"/>
      <c r="G217" s="21">
        <f t="shared" ref="G217:G224" si="52">SUM(E217:F217)</f>
        <v>1000</v>
      </c>
      <c r="H217" s="1" t="s">
        <v>46</v>
      </c>
    </row>
    <row r="218" spans="1:8" ht="26.1" customHeight="1" x14ac:dyDescent="0.25">
      <c r="A218" s="1">
        <v>2</v>
      </c>
      <c r="B218" s="1">
        <v>92109</v>
      </c>
      <c r="C218" s="1" t="s">
        <v>140</v>
      </c>
      <c r="D218" s="57" t="s">
        <v>73</v>
      </c>
      <c r="E218" s="21">
        <v>3249.15</v>
      </c>
      <c r="F218" s="21"/>
      <c r="G218" s="21">
        <f t="shared" si="52"/>
        <v>3249.15</v>
      </c>
      <c r="H218" s="1" t="s">
        <v>47</v>
      </c>
    </row>
    <row r="219" spans="1:8" ht="26.1" customHeight="1" x14ac:dyDescent="0.25">
      <c r="A219" s="1">
        <v>3</v>
      </c>
      <c r="B219" s="1">
        <v>92109</v>
      </c>
      <c r="C219" s="1" t="s">
        <v>140</v>
      </c>
      <c r="D219" s="58"/>
      <c r="E219" s="21">
        <v>1700</v>
      </c>
      <c r="F219" s="21"/>
      <c r="G219" s="21">
        <f t="shared" si="52"/>
        <v>1700</v>
      </c>
      <c r="H219" s="1" t="s">
        <v>14</v>
      </c>
    </row>
    <row r="220" spans="1:8" ht="26.1" customHeight="1" x14ac:dyDescent="0.25">
      <c r="A220" s="1">
        <v>4</v>
      </c>
      <c r="B220" s="1">
        <v>92195</v>
      </c>
      <c r="C220" s="1" t="s">
        <v>140</v>
      </c>
      <c r="D220" s="57" t="s">
        <v>75</v>
      </c>
      <c r="E220" s="21">
        <v>2000</v>
      </c>
      <c r="F220" s="21"/>
      <c r="G220" s="21">
        <f t="shared" si="52"/>
        <v>2000</v>
      </c>
      <c r="H220" s="1" t="s">
        <v>91</v>
      </c>
    </row>
    <row r="221" spans="1:8" ht="26.1" customHeight="1" x14ac:dyDescent="0.25">
      <c r="A221" s="1">
        <v>5</v>
      </c>
      <c r="B221" s="1">
        <v>92195</v>
      </c>
      <c r="C221" s="1" t="s">
        <v>140</v>
      </c>
      <c r="D221" s="63"/>
      <c r="E221" s="21">
        <v>7000</v>
      </c>
      <c r="F221" s="21"/>
      <c r="G221" s="21">
        <f t="shared" si="52"/>
        <v>7000</v>
      </c>
      <c r="H221" s="1" t="s">
        <v>48</v>
      </c>
    </row>
    <row r="222" spans="1:8" ht="26.1" customHeight="1" x14ac:dyDescent="0.25">
      <c r="A222" s="1">
        <v>6</v>
      </c>
      <c r="B222" s="1">
        <v>92195</v>
      </c>
      <c r="C222" s="1" t="s">
        <v>141</v>
      </c>
      <c r="D222" s="63"/>
      <c r="E222" s="21">
        <v>2000</v>
      </c>
      <c r="F222" s="21"/>
      <c r="G222" s="21">
        <f t="shared" si="52"/>
        <v>2000</v>
      </c>
      <c r="H222" s="1" t="s">
        <v>91</v>
      </c>
    </row>
    <row r="223" spans="1:8" ht="26.1" customHeight="1" x14ac:dyDescent="0.25">
      <c r="A223" s="1">
        <v>7</v>
      </c>
      <c r="B223" s="1">
        <v>92195</v>
      </c>
      <c r="C223" s="1" t="s">
        <v>141</v>
      </c>
      <c r="D223" s="63"/>
      <c r="E223" s="21">
        <v>4000</v>
      </c>
      <c r="F223" s="21"/>
      <c r="G223" s="21">
        <f t="shared" si="52"/>
        <v>4000</v>
      </c>
      <c r="H223" s="1" t="s">
        <v>49</v>
      </c>
    </row>
    <row r="224" spans="1:8" ht="26.1" customHeight="1" x14ac:dyDescent="0.25">
      <c r="A224" s="1">
        <v>8</v>
      </c>
      <c r="B224" s="1">
        <v>92195</v>
      </c>
      <c r="C224" s="1" t="s">
        <v>140</v>
      </c>
      <c r="D224" s="58"/>
      <c r="E224" s="21">
        <v>3000</v>
      </c>
      <c r="F224" s="21"/>
      <c r="G224" s="21">
        <f t="shared" si="52"/>
        <v>3000</v>
      </c>
      <c r="H224" s="1" t="s">
        <v>50</v>
      </c>
    </row>
    <row r="225" spans="1:8" ht="26.1" customHeight="1" x14ac:dyDescent="0.25">
      <c r="A225" s="60" t="s">
        <v>5</v>
      </c>
      <c r="B225" s="61"/>
      <c r="C225" s="61"/>
      <c r="D225" s="62"/>
      <c r="E225" s="36">
        <f>SUM(E217:E224)</f>
        <v>23949.15</v>
      </c>
      <c r="F225" s="36">
        <f t="shared" ref="F225:G225" si="53">SUM(F217:F224)</f>
        <v>0</v>
      </c>
      <c r="G225" s="36">
        <f t="shared" si="53"/>
        <v>23949.15</v>
      </c>
      <c r="H225" s="1"/>
    </row>
    <row r="226" spans="1:8" ht="26.1" customHeight="1" x14ac:dyDescent="0.25">
      <c r="A226" s="2"/>
      <c r="B226" s="2"/>
      <c r="C226" s="2"/>
      <c r="D226" s="2"/>
      <c r="E226" s="22"/>
      <c r="F226" s="22"/>
      <c r="G226" s="22"/>
      <c r="H226" s="2"/>
    </row>
    <row r="227" spans="1:8" s="4" customFormat="1" ht="26.1" customHeight="1" x14ac:dyDescent="0.25">
      <c r="A227" s="59" t="s">
        <v>121</v>
      </c>
      <c r="B227" s="59"/>
      <c r="C227" s="59"/>
      <c r="D227" s="59"/>
      <c r="E227" s="59"/>
      <c r="F227" s="59"/>
      <c r="G227" s="59"/>
      <c r="H227" s="59"/>
    </row>
    <row r="228" spans="1:8" ht="26.1" customHeight="1" x14ac:dyDescent="0.25">
      <c r="A228" s="3" t="s">
        <v>0</v>
      </c>
      <c r="B228" s="3" t="s">
        <v>1</v>
      </c>
      <c r="C228" s="3" t="s">
        <v>2</v>
      </c>
      <c r="D228" s="3" t="s">
        <v>8</v>
      </c>
      <c r="E228" s="20" t="s">
        <v>3</v>
      </c>
      <c r="F228" s="20" t="s">
        <v>136</v>
      </c>
      <c r="G228" s="20" t="s">
        <v>137</v>
      </c>
      <c r="H228" s="3" t="s">
        <v>4</v>
      </c>
    </row>
    <row r="229" spans="1:8" ht="26.1" customHeight="1" x14ac:dyDescent="0.25">
      <c r="A229" s="1">
        <v>1</v>
      </c>
      <c r="B229" s="1">
        <v>90004</v>
      </c>
      <c r="C229" s="1" t="s">
        <v>145</v>
      </c>
      <c r="D229" s="57" t="s">
        <v>72</v>
      </c>
      <c r="E229" s="21">
        <v>1000</v>
      </c>
      <c r="F229" s="21"/>
      <c r="G229" s="21">
        <f t="shared" ref="G229:G233" si="54">SUM(E229:F229)</f>
        <v>1000</v>
      </c>
      <c r="H229" s="1" t="s">
        <v>51</v>
      </c>
    </row>
    <row r="230" spans="1:8" ht="26.1" customHeight="1" x14ac:dyDescent="0.25">
      <c r="A230" s="1">
        <v>2</v>
      </c>
      <c r="B230" s="1">
        <v>90004</v>
      </c>
      <c r="C230" s="1" t="s">
        <v>140</v>
      </c>
      <c r="D230" s="58"/>
      <c r="E230" s="21">
        <v>800</v>
      </c>
      <c r="F230" s="21"/>
      <c r="G230" s="21">
        <f t="shared" si="54"/>
        <v>800</v>
      </c>
      <c r="H230" s="1" t="s">
        <v>86</v>
      </c>
    </row>
    <row r="231" spans="1:8" ht="26.1" customHeight="1" x14ac:dyDescent="0.25">
      <c r="A231" s="1">
        <v>3</v>
      </c>
      <c r="B231" s="1">
        <v>90004</v>
      </c>
      <c r="C231" s="1" t="s">
        <v>141</v>
      </c>
      <c r="D231" s="55" t="s">
        <v>72</v>
      </c>
      <c r="E231" s="21">
        <v>400</v>
      </c>
      <c r="F231" s="21"/>
      <c r="G231" s="21">
        <v>400</v>
      </c>
      <c r="H231" s="1" t="s">
        <v>6</v>
      </c>
    </row>
    <row r="232" spans="1:8" ht="26.1" customHeight="1" x14ac:dyDescent="0.25">
      <c r="A232" s="1">
        <v>3</v>
      </c>
      <c r="B232" s="1">
        <v>92109</v>
      </c>
      <c r="C232" s="1" t="s">
        <v>140</v>
      </c>
      <c r="D232" s="57" t="s">
        <v>73</v>
      </c>
      <c r="E232" s="21">
        <v>1000</v>
      </c>
      <c r="F232" s="21"/>
      <c r="G232" s="21">
        <f t="shared" si="54"/>
        <v>1000</v>
      </c>
      <c r="H232" s="1" t="s">
        <v>14</v>
      </c>
    </row>
    <row r="233" spans="1:8" ht="49.5" customHeight="1" x14ac:dyDescent="0.25">
      <c r="A233" s="1">
        <v>4</v>
      </c>
      <c r="B233" s="1">
        <v>92109</v>
      </c>
      <c r="C233" s="1" t="s">
        <v>140</v>
      </c>
      <c r="D233" s="58"/>
      <c r="E233" s="21">
        <v>11313.76</v>
      </c>
      <c r="F233" s="21"/>
      <c r="G233" s="21">
        <f t="shared" si="54"/>
        <v>11313.76</v>
      </c>
      <c r="H233" s="1" t="s">
        <v>43</v>
      </c>
    </row>
    <row r="234" spans="1:8" ht="26.1" customHeight="1" x14ac:dyDescent="0.25">
      <c r="A234" s="60" t="s">
        <v>5</v>
      </c>
      <c r="B234" s="61"/>
      <c r="C234" s="61"/>
      <c r="D234" s="62"/>
      <c r="E234" s="36">
        <f>SUM(E229:E233)</f>
        <v>14513.76</v>
      </c>
      <c r="F234" s="36">
        <f>SUM(F229:F233)</f>
        <v>0</v>
      </c>
      <c r="G234" s="36">
        <f>SUM(G229:G233)</f>
        <v>14513.76</v>
      </c>
      <c r="H234" s="1"/>
    </row>
    <row r="235" spans="1:8" ht="26.1" customHeight="1" x14ac:dyDescent="0.25">
      <c r="A235" s="2"/>
      <c r="B235" s="2"/>
      <c r="C235" s="2"/>
      <c r="D235" s="2"/>
      <c r="E235" s="22"/>
      <c r="F235" s="22"/>
      <c r="G235" s="22"/>
      <c r="H235" s="2"/>
    </row>
    <row r="236" spans="1:8" s="4" customFormat="1" ht="26.1" customHeight="1" x14ac:dyDescent="0.25">
      <c r="A236" s="59" t="s">
        <v>122</v>
      </c>
      <c r="B236" s="59"/>
      <c r="C236" s="59"/>
      <c r="D236" s="59"/>
      <c r="E236" s="59"/>
      <c r="F236" s="59"/>
      <c r="G236" s="59"/>
      <c r="H236" s="59"/>
    </row>
    <row r="237" spans="1:8" ht="26.1" customHeight="1" x14ac:dyDescent="0.25">
      <c r="A237" s="3" t="s">
        <v>0</v>
      </c>
      <c r="B237" s="3" t="s">
        <v>1</v>
      </c>
      <c r="C237" s="3" t="s">
        <v>2</v>
      </c>
      <c r="D237" s="3" t="s">
        <v>8</v>
      </c>
      <c r="E237" s="20" t="s">
        <v>3</v>
      </c>
      <c r="F237" s="20" t="s">
        <v>136</v>
      </c>
      <c r="G237" s="20" t="s">
        <v>137</v>
      </c>
      <c r="H237" s="3" t="s">
        <v>4</v>
      </c>
    </row>
    <row r="238" spans="1:8" ht="26.1" customHeight="1" x14ac:dyDescent="0.25">
      <c r="A238" s="1">
        <v>1</v>
      </c>
      <c r="B238" s="1">
        <v>90004</v>
      </c>
      <c r="C238" s="1" t="s">
        <v>140</v>
      </c>
      <c r="D238" s="1" t="s">
        <v>72</v>
      </c>
      <c r="E238" s="21">
        <v>500</v>
      </c>
      <c r="F238" s="21"/>
      <c r="G238" s="21">
        <f t="shared" ref="G238:G239" si="55">SUM(E238:F238)</f>
        <v>500</v>
      </c>
      <c r="H238" s="1" t="s">
        <v>42</v>
      </c>
    </row>
    <row r="239" spans="1:8" ht="48" customHeight="1" x14ac:dyDescent="0.25">
      <c r="A239" s="1">
        <v>2</v>
      </c>
      <c r="B239" s="1">
        <v>92109</v>
      </c>
      <c r="C239" s="1" t="s">
        <v>140</v>
      </c>
      <c r="D239" s="57" t="s">
        <v>73</v>
      </c>
      <c r="E239" s="21">
        <v>4900</v>
      </c>
      <c r="F239" s="21"/>
      <c r="G239" s="21">
        <f t="shared" si="55"/>
        <v>4900</v>
      </c>
      <c r="H239" s="1" t="s">
        <v>43</v>
      </c>
    </row>
    <row r="240" spans="1:8" ht="26.1" customHeight="1" x14ac:dyDescent="0.25">
      <c r="A240" s="1">
        <v>3</v>
      </c>
      <c r="B240" s="1">
        <v>92109</v>
      </c>
      <c r="C240" s="1" t="s">
        <v>140</v>
      </c>
      <c r="D240" s="63"/>
      <c r="E240" s="21">
        <v>1200</v>
      </c>
      <c r="F240" s="21"/>
      <c r="G240" s="21">
        <f>SUM(E240:F240)</f>
        <v>1200</v>
      </c>
      <c r="H240" s="1" t="s">
        <v>14</v>
      </c>
    </row>
    <row r="241" spans="1:8" ht="26.1" customHeight="1" x14ac:dyDescent="0.25">
      <c r="A241" s="1">
        <v>4</v>
      </c>
      <c r="B241" s="1">
        <v>92109</v>
      </c>
      <c r="C241" s="1" t="s">
        <v>141</v>
      </c>
      <c r="D241" s="63"/>
      <c r="E241" s="21"/>
      <c r="F241" s="21">
        <v>2000</v>
      </c>
      <c r="G241" s="21">
        <v>2000</v>
      </c>
      <c r="H241" s="1" t="s">
        <v>52</v>
      </c>
    </row>
    <row r="242" spans="1:8" ht="26.1" customHeight="1" x14ac:dyDescent="0.25">
      <c r="A242" s="1">
        <v>5</v>
      </c>
      <c r="B242" s="1">
        <v>92109</v>
      </c>
      <c r="C242" s="1" t="s">
        <v>141</v>
      </c>
      <c r="D242" s="58"/>
      <c r="E242" s="25">
        <v>6731</v>
      </c>
      <c r="F242" s="25">
        <v>-2000</v>
      </c>
      <c r="G242" s="21">
        <f>SUM(E242:F242)</f>
        <v>4731</v>
      </c>
      <c r="H242" s="1" t="s">
        <v>78</v>
      </c>
    </row>
    <row r="243" spans="1:8" ht="26.1" customHeight="1" x14ac:dyDescent="0.25">
      <c r="A243" s="60" t="s">
        <v>5</v>
      </c>
      <c r="B243" s="61"/>
      <c r="C243" s="61"/>
      <c r="D243" s="62"/>
      <c r="E243" s="36">
        <f>SUM(E238:E242)</f>
        <v>13331</v>
      </c>
      <c r="F243" s="36">
        <f>SUM(F238:F242)</f>
        <v>0</v>
      </c>
      <c r="G243" s="36">
        <f>SUM(G238:G242)</f>
        <v>13331</v>
      </c>
      <c r="H243" s="1"/>
    </row>
    <row r="244" spans="1:8" ht="26.1" customHeight="1" x14ac:dyDescent="0.25">
      <c r="A244" s="2"/>
      <c r="B244" s="2"/>
      <c r="C244" s="2"/>
      <c r="D244" s="2"/>
      <c r="E244" s="22"/>
      <c r="F244" s="22"/>
      <c r="G244" s="22"/>
      <c r="H244" s="2"/>
    </row>
    <row r="245" spans="1:8" s="4" customFormat="1" ht="26.1" customHeight="1" x14ac:dyDescent="0.25">
      <c r="A245" s="59" t="s">
        <v>123</v>
      </c>
      <c r="B245" s="59"/>
      <c r="C245" s="59"/>
      <c r="D245" s="59"/>
      <c r="E245" s="59"/>
      <c r="F245" s="59"/>
      <c r="G245" s="59"/>
      <c r="H245" s="59"/>
    </row>
    <row r="246" spans="1:8" ht="26.1" customHeight="1" x14ac:dyDescent="0.25">
      <c r="A246" s="3" t="s">
        <v>0</v>
      </c>
      <c r="B246" s="3" t="s">
        <v>1</v>
      </c>
      <c r="C246" s="3" t="s">
        <v>2</v>
      </c>
      <c r="D246" s="3" t="s">
        <v>8</v>
      </c>
      <c r="E246" s="20" t="s">
        <v>3</v>
      </c>
      <c r="F246" s="20" t="s">
        <v>136</v>
      </c>
      <c r="G246" s="20" t="s">
        <v>137</v>
      </c>
      <c r="H246" s="3" t="s">
        <v>4</v>
      </c>
    </row>
    <row r="247" spans="1:8" ht="26.1" customHeight="1" x14ac:dyDescent="0.25">
      <c r="A247" s="1">
        <v>1</v>
      </c>
      <c r="B247" s="1">
        <v>90004</v>
      </c>
      <c r="C247" s="1" t="s">
        <v>140</v>
      </c>
      <c r="D247" s="1" t="s">
        <v>72</v>
      </c>
      <c r="E247" s="21">
        <v>2000</v>
      </c>
      <c r="F247" s="21"/>
      <c r="G247" s="21">
        <f t="shared" ref="G247:G252" si="56">SUM(E247:F247)</f>
        <v>2000</v>
      </c>
      <c r="H247" s="1" t="s">
        <v>55</v>
      </c>
    </row>
    <row r="248" spans="1:8" ht="26.1" customHeight="1" x14ac:dyDescent="0.25">
      <c r="A248" s="1">
        <v>2</v>
      </c>
      <c r="B248" s="1">
        <v>92109</v>
      </c>
      <c r="C248" s="1" t="s">
        <v>140</v>
      </c>
      <c r="D248" s="57" t="s">
        <v>73</v>
      </c>
      <c r="E248" s="21">
        <v>2300</v>
      </c>
      <c r="F248" s="21"/>
      <c r="G248" s="21">
        <f t="shared" si="56"/>
        <v>2300</v>
      </c>
      <c r="H248" s="1" t="s">
        <v>52</v>
      </c>
    </row>
    <row r="249" spans="1:8" ht="26.1" customHeight="1" x14ac:dyDescent="0.25">
      <c r="A249" s="1">
        <v>3</v>
      </c>
      <c r="B249" s="1">
        <v>92109</v>
      </c>
      <c r="C249" s="1" t="s">
        <v>140</v>
      </c>
      <c r="D249" s="63"/>
      <c r="E249" s="21">
        <v>825.4</v>
      </c>
      <c r="F249" s="21"/>
      <c r="G249" s="21">
        <f t="shared" si="56"/>
        <v>825.4</v>
      </c>
      <c r="H249" s="1" t="s">
        <v>14</v>
      </c>
    </row>
    <row r="250" spans="1:8" ht="26.1" customHeight="1" x14ac:dyDescent="0.25">
      <c r="A250" s="1">
        <v>4</v>
      </c>
      <c r="B250" s="1">
        <v>92109</v>
      </c>
      <c r="C250" s="1" t="s">
        <v>140</v>
      </c>
      <c r="D250" s="63"/>
      <c r="E250" s="21">
        <v>600</v>
      </c>
      <c r="F250" s="21"/>
      <c r="G250" s="21">
        <f t="shared" si="56"/>
        <v>600</v>
      </c>
      <c r="H250" s="1" t="s">
        <v>14</v>
      </c>
    </row>
    <row r="251" spans="1:8" ht="26.1" customHeight="1" x14ac:dyDescent="0.25">
      <c r="A251" s="1">
        <v>5</v>
      </c>
      <c r="B251" s="1">
        <v>92109</v>
      </c>
      <c r="C251" s="1" t="s">
        <v>141</v>
      </c>
      <c r="D251" s="58"/>
      <c r="E251" s="21">
        <v>1700</v>
      </c>
      <c r="F251" s="21"/>
      <c r="G251" s="21">
        <v>1700</v>
      </c>
      <c r="H251" s="1" t="s">
        <v>52</v>
      </c>
    </row>
    <row r="252" spans="1:8" ht="26.1" customHeight="1" x14ac:dyDescent="0.25">
      <c r="A252" s="1">
        <v>6</v>
      </c>
      <c r="B252" s="1">
        <v>92605</v>
      </c>
      <c r="C252" s="1" t="s">
        <v>140</v>
      </c>
      <c r="D252" s="1" t="s">
        <v>76</v>
      </c>
      <c r="E252" s="21">
        <v>6828.67</v>
      </c>
      <c r="F252" s="21"/>
      <c r="G252" s="21">
        <f t="shared" si="56"/>
        <v>6828.67</v>
      </c>
      <c r="H252" s="1" t="s">
        <v>53</v>
      </c>
    </row>
    <row r="253" spans="1:8" ht="26.1" customHeight="1" x14ac:dyDescent="0.25">
      <c r="A253" s="60" t="s">
        <v>5</v>
      </c>
      <c r="B253" s="61"/>
      <c r="C253" s="61"/>
      <c r="D253" s="62"/>
      <c r="E253" s="36">
        <f>SUM(E247:E252)</f>
        <v>14254.07</v>
      </c>
      <c r="F253" s="36">
        <f>SUM(F247:F252)</f>
        <v>0</v>
      </c>
      <c r="G253" s="36">
        <f>SUM(G247:G252)</f>
        <v>14254.07</v>
      </c>
      <c r="H253" s="1"/>
    </row>
    <row r="254" spans="1:8" ht="26.1" customHeight="1" x14ac:dyDescent="0.25">
      <c r="A254" s="2"/>
      <c r="B254" s="2"/>
      <c r="C254" s="2"/>
      <c r="D254" s="2"/>
      <c r="E254" s="22"/>
      <c r="F254" s="22"/>
      <c r="G254" s="22"/>
      <c r="H254" s="2"/>
    </row>
    <row r="255" spans="1:8" s="4" customFormat="1" ht="26.1" customHeight="1" x14ac:dyDescent="0.25">
      <c r="A255" s="59" t="s">
        <v>124</v>
      </c>
      <c r="B255" s="59"/>
      <c r="C255" s="59"/>
      <c r="D255" s="59"/>
      <c r="E255" s="59"/>
      <c r="F255" s="59"/>
      <c r="G255" s="59"/>
      <c r="H255" s="59"/>
    </row>
    <row r="256" spans="1:8" ht="26.1" customHeight="1" x14ac:dyDescent="0.25">
      <c r="A256" s="3" t="s">
        <v>0</v>
      </c>
      <c r="B256" s="3" t="s">
        <v>1</v>
      </c>
      <c r="C256" s="3" t="s">
        <v>2</v>
      </c>
      <c r="D256" s="3" t="s">
        <v>8</v>
      </c>
      <c r="E256" s="20" t="s">
        <v>3</v>
      </c>
      <c r="F256" s="20" t="s">
        <v>136</v>
      </c>
      <c r="G256" s="20" t="s">
        <v>137</v>
      </c>
      <c r="H256" s="3" t="s">
        <v>4</v>
      </c>
    </row>
    <row r="257" spans="1:8" ht="26.1" customHeight="1" x14ac:dyDescent="0.25">
      <c r="A257" s="1">
        <v>1</v>
      </c>
      <c r="B257" s="1">
        <v>90004</v>
      </c>
      <c r="C257" s="1" t="s">
        <v>140</v>
      </c>
      <c r="D257" s="1" t="s">
        <v>72</v>
      </c>
      <c r="E257" s="21">
        <v>1200</v>
      </c>
      <c r="F257" s="21"/>
      <c r="G257" s="21">
        <f t="shared" ref="G257:G259" si="57">SUM(E257:F257)</f>
        <v>1200</v>
      </c>
      <c r="H257" s="1" t="s">
        <v>10</v>
      </c>
    </row>
    <row r="258" spans="1:8" ht="26.1" customHeight="1" x14ac:dyDescent="0.25">
      <c r="A258" s="1">
        <v>2</v>
      </c>
      <c r="B258" s="1">
        <v>92109</v>
      </c>
      <c r="C258" s="1" t="s">
        <v>140</v>
      </c>
      <c r="D258" s="1" t="s">
        <v>73</v>
      </c>
      <c r="E258" s="21">
        <v>1300</v>
      </c>
      <c r="F258" s="21"/>
      <c r="G258" s="21">
        <f t="shared" si="57"/>
        <v>1300</v>
      </c>
      <c r="H258" s="1" t="s">
        <v>14</v>
      </c>
    </row>
    <row r="259" spans="1:8" ht="26.1" customHeight="1" x14ac:dyDescent="0.25">
      <c r="A259" s="1">
        <v>3</v>
      </c>
      <c r="B259" s="1">
        <v>92195</v>
      </c>
      <c r="C259" s="1" t="s">
        <v>143</v>
      </c>
      <c r="D259" s="1" t="s">
        <v>75</v>
      </c>
      <c r="E259" s="21">
        <v>10773.02</v>
      </c>
      <c r="F259" s="21"/>
      <c r="G259" s="21">
        <f t="shared" si="57"/>
        <v>10773.02</v>
      </c>
      <c r="H259" s="1" t="s">
        <v>56</v>
      </c>
    </row>
    <row r="260" spans="1:8" ht="26.1" customHeight="1" x14ac:dyDescent="0.25">
      <c r="A260" s="60" t="s">
        <v>5</v>
      </c>
      <c r="B260" s="61"/>
      <c r="C260" s="61"/>
      <c r="D260" s="62"/>
      <c r="E260" s="36">
        <f>SUM(E257:E259)</f>
        <v>13273.02</v>
      </c>
      <c r="F260" s="36">
        <f t="shared" ref="F260:G260" si="58">SUM(F257:F259)</f>
        <v>0</v>
      </c>
      <c r="G260" s="36">
        <f t="shared" si="58"/>
        <v>13273.02</v>
      </c>
      <c r="H260" s="1"/>
    </row>
    <row r="261" spans="1:8" ht="26.1" customHeight="1" x14ac:dyDescent="0.25">
      <c r="A261" s="2"/>
      <c r="B261" s="2"/>
      <c r="C261" s="2"/>
      <c r="D261" s="2"/>
      <c r="E261" s="22"/>
      <c r="F261" s="22"/>
      <c r="G261" s="22"/>
      <c r="H261" s="2"/>
    </row>
    <row r="262" spans="1:8" s="4" customFormat="1" ht="26.1" customHeight="1" x14ac:dyDescent="0.25">
      <c r="A262" s="59" t="s">
        <v>125</v>
      </c>
      <c r="B262" s="59"/>
      <c r="C262" s="59"/>
      <c r="D262" s="59"/>
      <c r="E262" s="59"/>
      <c r="F262" s="59"/>
      <c r="G262" s="59"/>
      <c r="H262" s="59"/>
    </row>
    <row r="263" spans="1:8" ht="26.1" customHeight="1" x14ac:dyDescent="0.25">
      <c r="A263" s="3" t="s">
        <v>0</v>
      </c>
      <c r="B263" s="3" t="s">
        <v>1</v>
      </c>
      <c r="C263" s="3" t="s">
        <v>2</v>
      </c>
      <c r="D263" s="3" t="s">
        <v>8</v>
      </c>
      <c r="E263" s="20" t="s">
        <v>3</v>
      </c>
      <c r="F263" s="20" t="s">
        <v>136</v>
      </c>
      <c r="G263" s="20" t="s">
        <v>137</v>
      </c>
      <c r="H263" s="3" t="s">
        <v>4</v>
      </c>
    </row>
    <row r="264" spans="1:8" ht="26.1" customHeight="1" x14ac:dyDescent="0.25">
      <c r="A264" s="1">
        <v>1</v>
      </c>
      <c r="B264" s="1">
        <v>90004</v>
      </c>
      <c r="C264" s="1" t="s">
        <v>140</v>
      </c>
      <c r="D264" s="1" t="s">
        <v>72</v>
      </c>
      <c r="E264" s="21">
        <v>3000</v>
      </c>
      <c r="F264" s="21"/>
      <c r="G264" s="21">
        <f t="shared" ref="G264" si="59">SUM(E264:F264)</f>
        <v>3000</v>
      </c>
      <c r="H264" s="1" t="s">
        <v>57</v>
      </c>
    </row>
    <row r="265" spans="1:8" ht="26.1" customHeight="1" x14ac:dyDescent="0.25">
      <c r="A265" s="1">
        <v>2</v>
      </c>
      <c r="B265" s="1">
        <v>92109</v>
      </c>
      <c r="C265" s="1" t="s">
        <v>145</v>
      </c>
      <c r="D265" s="57" t="s">
        <v>73</v>
      </c>
      <c r="E265" s="24">
        <v>0</v>
      </c>
      <c r="F265" s="24"/>
      <c r="G265" s="24">
        <f>SUM(E265:F265)</f>
        <v>0</v>
      </c>
      <c r="H265" s="1" t="s">
        <v>58</v>
      </c>
    </row>
    <row r="266" spans="1:8" ht="26.1" customHeight="1" x14ac:dyDescent="0.25">
      <c r="A266" s="1">
        <v>3</v>
      </c>
      <c r="B266" s="1">
        <v>92109</v>
      </c>
      <c r="C266" s="1" t="s">
        <v>140</v>
      </c>
      <c r="D266" s="63"/>
      <c r="E266" s="21">
        <v>4140</v>
      </c>
      <c r="F266" s="21"/>
      <c r="G266" s="24">
        <f>SUM(E266:F266)</f>
        <v>4140</v>
      </c>
      <c r="H266" s="1" t="s">
        <v>148</v>
      </c>
    </row>
    <row r="267" spans="1:8" ht="26.1" customHeight="1" x14ac:dyDescent="0.25">
      <c r="A267" s="1">
        <v>4</v>
      </c>
      <c r="B267" s="1">
        <v>92109</v>
      </c>
      <c r="C267" s="1" t="s">
        <v>140</v>
      </c>
      <c r="D267" s="63"/>
      <c r="E267" s="21">
        <v>1100</v>
      </c>
      <c r="F267" s="21"/>
      <c r="G267" s="24">
        <v>1100</v>
      </c>
      <c r="H267" s="1" t="s">
        <v>14</v>
      </c>
    </row>
    <row r="268" spans="1:8" ht="26.1" customHeight="1" x14ac:dyDescent="0.25">
      <c r="A268" s="1">
        <v>4</v>
      </c>
      <c r="B268" s="1">
        <v>92109</v>
      </c>
      <c r="C268" s="1" t="s">
        <v>141</v>
      </c>
      <c r="D268" s="58"/>
      <c r="E268" s="21">
        <v>3100</v>
      </c>
      <c r="F268" s="21"/>
      <c r="G268" s="21">
        <v>3100</v>
      </c>
      <c r="H268" s="1" t="s">
        <v>147</v>
      </c>
    </row>
    <row r="269" spans="1:8" ht="26.1" customHeight="1" x14ac:dyDescent="0.25">
      <c r="A269" s="60" t="s">
        <v>5</v>
      </c>
      <c r="B269" s="61"/>
      <c r="C269" s="61"/>
      <c r="D269" s="62"/>
      <c r="E269" s="36">
        <f>SUM(E264:E268)</f>
        <v>11340</v>
      </c>
      <c r="F269" s="36">
        <f>SUM(F264:F268)</f>
        <v>0</v>
      </c>
      <c r="G269" s="36">
        <f>SUM(G264:G268)</f>
        <v>11340</v>
      </c>
      <c r="H269" s="1"/>
    </row>
    <row r="270" spans="1:8" ht="26.1" customHeight="1" x14ac:dyDescent="0.25">
      <c r="A270" s="2"/>
      <c r="B270" s="2"/>
      <c r="C270" s="2"/>
      <c r="D270" s="2"/>
      <c r="E270" s="22"/>
      <c r="F270" s="22"/>
      <c r="G270" s="22"/>
      <c r="H270" s="2"/>
    </row>
    <row r="271" spans="1:8" s="4" customFormat="1" ht="26.1" customHeight="1" x14ac:dyDescent="0.25">
      <c r="A271" s="59" t="s">
        <v>126</v>
      </c>
      <c r="B271" s="59"/>
      <c r="C271" s="59"/>
      <c r="D271" s="59"/>
      <c r="E271" s="59"/>
      <c r="F271" s="59"/>
      <c r="G271" s="59"/>
      <c r="H271" s="59"/>
    </row>
    <row r="272" spans="1:8" ht="26.1" customHeight="1" x14ac:dyDescent="0.25">
      <c r="A272" s="3" t="s">
        <v>0</v>
      </c>
      <c r="B272" s="3" t="s">
        <v>1</v>
      </c>
      <c r="C272" s="3" t="s">
        <v>2</v>
      </c>
      <c r="D272" s="3" t="s">
        <v>8</v>
      </c>
      <c r="E272" s="20" t="s">
        <v>3</v>
      </c>
      <c r="F272" s="20" t="s">
        <v>136</v>
      </c>
      <c r="G272" s="20" t="s">
        <v>137</v>
      </c>
      <c r="H272" s="3" t="s">
        <v>4</v>
      </c>
    </row>
    <row r="273" spans="1:8" ht="26.1" customHeight="1" x14ac:dyDescent="0.25">
      <c r="A273" s="1">
        <v>1</v>
      </c>
      <c r="B273" s="1">
        <v>90004</v>
      </c>
      <c r="C273" s="1" t="s">
        <v>140</v>
      </c>
      <c r="D273" s="1" t="s">
        <v>72</v>
      </c>
      <c r="E273" s="21">
        <v>10000</v>
      </c>
      <c r="F273" s="21"/>
      <c r="G273" s="21">
        <f t="shared" ref="G273:G279" si="60">SUM(E273:F273)</f>
        <v>10000</v>
      </c>
      <c r="H273" s="1" t="s">
        <v>92</v>
      </c>
    </row>
    <row r="274" spans="1:8" ht="26.1" customHeight="1" x14ac:dyDescent="0.25">
      <c r="A274" s="1">
        <v>2</v>
      </c>
      <c r="B274" s="1">
        <v>92109</v>
      </c>
      <c r="C274" s="1" t="s">
        <v>145</v>
      </c>
      <c r="D274" s="57" t="s">
        <v>73</v>
      </c>
      <c r="E274" s="21">
        <v>1000</v>
      </c>
      <c r="F274" s="21"/>
      <c r="G274" s="21">
        <f t="shared" si="60"/>
        <v>1000</v>
      </c>
      <c r="H274" s="1" t="s">
        <v>84</v>
      </c>
    </row>
    <row r="275" spans="1:8" ht="26.1" customHeight="1" x14ac:dyDescent="0.25">
      <c r="A275" s="1">
        <v>3</v>
      </c>
      <c r="B275" s="1">
        <v>92109</v>
      </c>
      <c r="C275" s="1" t="s">
        <v>140</v>
      </c>
      <c r="D275" s="63"/>
      <c r="E275" s="21">
        <v>9272</v>
      </c>
      <c r="F275" s="21">
        <v>-2000</v>
      </c>
      <c r="G275" s="21">
        <f t="shared" si="60"/>
        <v>7272</v>
      </c>
      <c r="H275" s="1" t="s">
        <v>64</v>
      </c>
    </row>
    <row r="276" spans="1:8" ht="26.1" customHeight="1" x14ac:dyDescent="0.25">
      <c r="A276" s="1">
        <v>4</v>
      </c>
      <c r="B276" s="1">
        <v>92109</v>
      </c>
      <c r="C276" s="1" t="s">
        <v>141</v>
      </c>
      <c r="D276" s="63"/>
      <c r="E276" s="21"/>
      <c r="F276" s="21">
        <v>2000</v>
      </c>
      <c r="G276" s="21">
        <v>2000</v>
      </c>
      <c r="H276" s="1" t="s">
        <v>52</v>
      </c>
    </row>
    <row r="277" spans="1:8" ht="47.25" customHeight="1" x14ac:dyDescent="0.25">
      <c r="A277" s="1">
        <v>5</v>
      </c>
      <c r="B277" s="1">
        <v>92109</v>
      </c>
      <c r="C277" s="1" t="s">
        <v>144</v>
      </c>
      <c r="D277" s="63"/>
      <c r="E277" s="21">
        <v>5702</v>
      </c>
      <c r="F277" s="21"/>
      <c r="G277" s="21">
        <f t="shared" si="60"/>
        <v>5702</v>
      </c>
      <c r="H277" s="1" t="s">
        <v>85</v>
      </c>
    </row>
    <row r="278" spans="1:8" ht="26.1" customHeight="1" x14ac:dyDescent="0.25">
      <c r="A278" s="1">
        <v>6</v>
      </c>
      <c r="B278" s="1">
        <v>92109</v>
      </c>
      <c r="C278" s="1" t="s">
        <v>140</v>
      </c>
      <c r="D278" s="63"/>
      <c r="E278" s="21">
        <v>1880</v>
      </c>
      <c r="F278" s="21"/>
      <c r="G278" s="21">
        <f t="shared" si="60"/>
        <v>1880</v>
      </c>
      <c r="H278" s="1" t="s">
        <v>14</v>
      </c>
    </row>
    <row r="279" spans="1:8" ht="26.1" customHeight="1" x14ac:dyDescent="0.25">
      <c r="A279" s="1">
        <v>7</v>
      </c>
      <c r="B279" s="1">
        <v>92109</v>
      </c>
      <c r="C279" s="1" t="s">
        <v>141</v>
      </c>
      <c r="D279" s="58"/>
      <c r="E279" s="21">
        <v>1000</v>
      </c>
      <c r="F279" s="21"/>
      <c r="G279" s="21">
        <f t="shared" si="60"/>
        <v>1000</v>
      </c>
      <c r="H279" s="1" t="s">
        <v>14</v>
      </c>
    </row>
    <row r="280" spans="1:8" ht="26.1" customHeight="1" x14ac:dyDescent="0.25">
      <c r="A280" s="60" t="s">
        <v>5</v>
      </c>
      <c r="B280" s="61"/>
      <c r="C280" s="61"/>
      <c r="D280" s="62"/>
      <c r="E280" s="36">
        <f>SUM(E273:E279)</f>
        <v>28854</v>
      </c>
      <c r="F280" s="36">
        <f t="shared" ref="F280:G280" si="61">SUM(F273:F279)</f>
        <v>0</v>
      </c>
      <c r="G280" s="36">
        <f t="shared" si="61"/>
        <v>28854</v>
      </c>
      <c r="H280" s="1"/>
    </row>
    <row r="281" spans="1:8" ht="26.1" customHeight="1" x14ac:dyDescent="0.25">
      <c r="A281" s="2"/>
      <c r="B281" s="2"/>
      <c r="C281" s="2"/>
      <c r="D281" s="2"/>
      <c r="E281" s="22"/>
      <c r="F281" s="22"/>
      <c r="G281" s="22"/>
      <c r="H281" s="2"/>
    </row>
    <row r="282" spans="1:8" s="4" customFormat="1" ht="26.1" customHeight="1" x14ac:dyDescent="0.25">
      <c r="A282" s="59" t="s">
        <v>127</v>
      </c>
      <c r="B282" s="59"/>
      <c r="C282" s="59"/>
      <c r="D282" s="59"/>
      <c r="E282" s="59"/>
      <c r="F282" s="59"/>
      <c r="G282" s="59"/>
      <c r="H282" s="59"/>
    </row>
    <row r="283" spans="1:8" ht="26.1" customHeight="1" x14ac:dyDescent="0.25">
      <c r="A283" s="3" t="s">
        <v>0</v>
      </c>
      <c r="B283" s="3" t="s">
        <v>1</v>
      </c>
      <c r="C283" s="3" t="s">
        <v>2</v>
      </c>
      <c r="D283" s="3" t="s">
        <v>8</v>
      </c>
      <c r="E283" s="20" t="s">
        <v>3</v>
      </c>
      <c r="F283" s="20" t="s">
        <v>136</v>
      </c>
      <c r="G283" s="20" t="s">
        <v>137</v>
      </c>
      <c r="H283" s="3" t="s">
        <v>4</v>
      </c>
    </row>
    <row r="284" spans="1:8" ht="26.1" customHeight="1" x14ac:dyDescent="0.25">
      <c r="A284" s="1">
        <v>1</v>
      </c>
      <c r="B284" s="1">
        <v>90004</v>
      </c>
      <c r="C284" s="1" t="s">
        <v>140</v>
      </c>
      <c r="D284" s="1" t="s">
        <v>72</v>
      </c>
      <c r="E284" s="21">
        <v>1200</v>
      </c>
      <c r="F284" s="21"/>
      <c r="G284" s="21">
        <f t="shared" ref="G284:G288" si="62">SUM(E284:F284)</f>
        <v>1200</v>
      </c>
      <c r="H284" s="1" t="s">
        <v>59</v>
      </c>
    </row>
    <row r="285" spans="1:8" ht="26.1" customHeight="1" x14ac:dyDescent="0.25">
      <c r="A285" s="1">
        <v>2</v>
      </c>
      <c r="B285" s="1">
        <v>92109</v>
      </c>
      <c r="C285" s="1" t="s">
        <v>140</v>
      </c>
      <c r="D285" s="57" t="s">
        <v>73</v>
      </c>
      <c r="E285" s="21">
        <v>3000</v>
      </c>
      <c r="F285" s="21"/>
      <c r="G285" s="21">
        <f t="shared" si="62"/>
        <v>3000</v>
      </c>
      <c r="H285" s="1" t="s">
        <v>52</v>
      </c>
    </row>
    <row r="286" spans="1:8" ht="55.5" customHeight="1" x14ac:dyDescent="0.25">
      <c r="A286" s="1">
        <v>3</v>
      </c>
      <c r="B286" s="1">
        <v>92109</v>
      </c>
      <c r="C286" s="1" t="s">
        <v>141</v>
      </c>
      <c r="D286" s="63"/>
      <c r="E286" s="21">
        <v>4591.55</v>
      </c>
      <c r="F286" s="21"/>
      <c r="G286" s="21">
        <f t="shared" si="62"/>
        <v>4591.55</v>
      </c>
      <c r="H286" s="1" t="s">
        <v>87</v>
      </c>
    </row>
    <row r="287" spans="1:8" ht="26.1" customHeight="1" x14ac:dyDescent="0.25">
      <c r="A287" s="1">
        <v>4</v>
      </c>
      <c r="B287" s="1">
        <v>92109</v>
      </c>
      <c r="C287" s="1" t="s">
        <v>140</v>
      </c>
      <c r="D287" s="63"/>
      <c r="E287" s="21">
        <v>1500</v>
      </c>
      <c r="F287" s="21"/>
      <c r="G287" s="21">
        <f t="shared" si="62"/>
        <v>1500</v>
      </c>
      <c r="H287" s="1" t="s">
        <v>14</v>
      </c>
    </row>
    <row r="288" spans="1:8" ht="26.1" customHeight="1" x14ac:dyDescent="0.25">
      <c r="A288" s="1">
        <v>5</v>
      </c>
      <c r="B288" s="1">
        <v>92109</v>
      </c>
      <c r="C288" s="1" t="s">
        <v>141</v>
      </c>
      <c r="D288" s="58"/>
      <c r="E288" s="21">
        <v>500</v>
      </c>
      <c r="F288" s="21"/>
      <c r="G288" s="21">
        <f t="shared" si="62"/>
        <v>500</v>
      </c>
      <c r="H288" s="1" t="s">
        <v>14</v>
      </c>
    </row>
    <row r="289" spans="1:8" ht="26.1" customHeight="1" x14ac:dyDescent="0.25">
      <c r="A289" s="60" t="s">
        <v>5</v>
      </c>
      <c r="B289" s="61"/>
      <c r="C289" s="61"/>
      <c r="D289" s="62"/>
      <c r="E289" s="36">
        <f>SUM(E284:E288)</f>
        <v>10791.55</v>
      </c>
      <c r="F289" s="36">
        <f t="shared" ref="F289:G289" si="63">SUM(F284:F288)</f>
        <v>0</v>
      </c>
      <c r="G289" s="36">
        <f t="shared" si="63"/>
        <v>10791.55</v>
      </c>
      <c r="H289" s="1"/>
    </row>
    <row r="290" spans="1:8" ht="26.1" customHeight="1" x14ac:dyDescent="0.25">
      <c r="A290" s="2"/>
      <c r="B290" s="2"/>
      <c r="C290" s="2"/>
      <c r="D290" s="2"/>
      <c r="E290" s="22"/>
      <c r="F290" s="22"/>
      <c r="G290" s="22"/>
      <c r="H290" s="2"/>
    </row>
    <row r="291" spans="1:8" s="4" customFormat="1" ht="26.1" customHeight="1" x14ac:dyDescent="0.25">
      <c r="A291" s="59" t="s">
        <v>128</v>
      </c>
      <c r="B291" s="59"/>
      <c r="C291" s="59"/>
      <c r="D291" s="59"/>
      <c r="E291" s="59"/>
      <c r="F291" s="59"/>
      <c r="G291" s="59"/>
      <c r="H291" s="59"/>
    </row>
    <row r="292" spans="1:8" ht="26.1" customHeight="1" x14ac:dyDescent="0.25">
      <c r="A292" s="3" t="s">
        <v>0</v>
      </c>
      <c r="B292" s="3" t="s">
        <v>1</v>
      </c>
      <c r="C292" s="3" t="s">
        <v>2</v>
      </c>
      <c r="D292" s="3" t="s">
        <v>8</v>
      </c>
      <c r="E292" s="20" t="s">
        <v>3</v>
      </c>
      <c r="F292" s="20" t="s">
        <v>136</v>
      </c>
      <c r="G292" s="20" t="s">
        <v>137</v>
      </c>
      <c r="H292" s="3" t="s">
        <v>4</v>
      </c>
    </row>
    <row r="293" spans="1:8" ht="26.1" customHeight="1" x14ac:dyDescent="0.25">
      <c r="A293" s="1">
        <v>1</v>
      </c>
      <c r="B293" s="1">
        <v>90004</v>
      </c>
      <c r="C293" s="1" t="s">
        <v>140</v>
      </c>
      <c r="D293" s="1" t="s">
        <v>72</v>
      </c>
      <c r="E293" s="21">
        <v>2967.27</v>
      </c>
      <c r="F293" s="21"/>
      <c r="G293" s="21">
        <f t="shared" ref="G293:G297" si="64">SUM(E293:F293)</f>
        <v>2967.27</v>
      </c>
      <c r="H293" s="1" t="s">
        <v>59</v>
      </c>
    </row>
    <row r="294" spans="1:8" ht="44.25" customHeight="1" x14ac:dyDescent="0.25">
      <c r="A294" s="1">
        <v>2</v>
      </c>
      <c r="B294" s="1">
        <v>92109</v>
      </c>
      <c r="C294" s="1" t="s">
        <v>140</v>
      </c>
      <c r="D294" s="57" t="s">
        <v>73</v>
      </c>
      <c r="E294" s="21">
        <v>2500</v>
      </c>
      <c r="F294" s="21"/>
      <c r="G294" s="21">
        <f t="shared" si="64"/>
        <v>2500</v>
      </c>
      <c r="H294" s="1" t="s">
        <v>60</v>
      </c>
    </row>
    <row r="295" spans="1:8" ht="26.1" customHeight="1" x14ac:dyDescent="0.25">
      <c r="A295" s="1">
        <v>3</v>
      </c>
      <c r="B295" s="1">
        <v>92109</v>
      </c>
      <c r="C295" s="1" t="s">
        <v>140</v>
      </c>
      <c r="D295" s="63"/>
      <c r="E295" s="21">
        <v>1500</v>
      </c>
      <c r="F295" s="21"/>
      <c r="G295" s="21">
        <f t="shared" si="64"/>
        <v>1500</v>
      </c>
      <c r="H295" s="1" t="s">
        <v>14</v>
      </c>
    </row>
    <row r="296" spans="1:8" ht="26.1" customHeight="1" x14ac:dyDescent="0.25">
      <c r="A296" s="1">
        <v>4</v>
      </c>
      <c r="B296" s="1">
        <v>92109</v>
      </c>
      <c r="C296" s="1" t="s">
        <v>141</v>
      </c>
      <c r="D296" s="63"/>
      <c r="E296" s="21">
        <v>770</v>
      </c>
      <c r="F296" s="21"/>
      <c r="G296" s="21">
        <f t="shared" si="64"/>
        <v>770</v>
      </c>
      <c r="H296" s="1" t="s">
        <v>14</v>
      </c>
    </row>
    <row r="297" spans="1:8" ht="26.1" customHeight="1" x14ac:dyDescent="0.25">
      <c r="A297" s="1">
        <v>5</v>
      </c>
      <c r="B297" s="1">
        <v>92109</v>
      </c>
      <c r="C297" s="5" t="s">
        <v>143</v>
      </c>
      <c r="D297" s="58"/>
      <c r="E297" s="21">
        <v>15000</v>
      </c>
      <c r="F297" s="21"/>
      <c r="G297" s="21">
        <f t="shared" si="64"/>
        <v>15000</v>
      </c>
      <c r="H297" s="1" t="s">
        <v>94</v>
      </c>
    </row>
    <row r="298" spans="1:8" ht="26.1" customHeight="1" x14ac:dyDescent="0.25">
      <c r="A298" s="60" t="s">
        <v>5</v>
      </c>
      <c r="B298" s="61"/>
      <c r="C298" s="61"/>
      <c r="D298" s="62"/>
      <c r="E298" s="36">
        <f>SUM(E293:E297)</f>
        <v>22737.27</v>
      </c>
      <c r="F298" s="36">
        <f t="shared" ref="F298:G298" si="65">SUM(F293:F297)</f>
        <v>0</v>
      </c>
      <c r="G298" s="36">
        <f t="shared" si="65"/>
        <v>22737.27</v>
      </c>
      <c r="H298" s="1"/>
    </row>
    <row r="299" spans="1:8" ht="26.1" customHeight="1" x14ac:dyDescent="0.25">
      <c r="A299" s="2"/>
      <c r="B299" s="2"/>
      <c r="C299" s="2"/>
      <c r="D299" s="2"/>
      <c r="E299" s="22"/>
      <c r="F299" s="22"/>
      <c r="G299" s="22"/>
      <c r="H299" s="2"/>
    </row>
    <row r="300" spans="1:8" ht="26.1" customHeight="1" x14ac:dyDescent="0.25">
      <c r="A300" s="73" t="s">
        <v>129</v>
      </c>
      <c r="B300" s="73"/>
      <c r="C300" s="73"/>
      <c r="D300" s="73"/>
      <c r="E300" s="73"/>
      <c r="F300" s="73"/>
      <c r="G300" s="73"/>
      <c r="H300" s="73"/>
    </row>
    <row r="301" spans="1:8" ht="26.1" customHeight="1" x14ac:dyDescent="0.25">
      <c r="A301" s="3" t="s">
        <v>0</v>
      </c>
      <c r="B301" s="3" t="s">
        <v>1</v>
      </c>
      <c r="C301" s="3" t="s">
        <v>2</v>
      </c>
      <c r="D301" s="3" t="s">
        <v>8</v>
      </c>
      <c r="E301" s="20" t="s">
        <v>3</v>
      </c>
      <c r="F301" s="20" t="s">
        <v>136</v>
      </c>
      <c r="G301" s="20" t="s">
        <v>137</v>
      </c>
      <c r="H301" s="3" t="s">
        <v>4</v>
      </c>
    </row>
    <row r="302" spans="1:8" ht="26.1" customHeight="1" x14ac:dyDescent="0.25">
      <c r="A302" s="1">
        <v>1</v>
      </c>
      <c r="B302" s="1">
        <v>90004</v>
      </c>
      <c r="C302" s="1" t="s">
        <v>140</v>
      </c>
      <c r="D302" s="1" t="s">
        <v>72</v>
      </c>
      <c r="E302" s="21">
        <v>300</v>
      </c>
      <c r="F302" s="21"/>
      <c r="G302" s="21">
        <f t="shared" ref="G302:G305" si="66">SUM(E302:F302)</f>
        <v>300</v>
      </c>
      <c r="H302" s="1" t="s">
        <v>10</v>
      </c>
    </row>
    <row r="303" spans="1:8" ht="42" customHeight="1" x14ac:dyDescent="0.25">
      <c r="A303" s="1">
        <v>2</v>
      </c>
      <c r="B303" s="1">
        <v>92109</v>
      </c>
      <c r="C303" s="1" t="s">
        <v>140</v>
      </c>
      <c r="D303" s="57" t="s">
        <v>73</v>
      </c>
      <c r="E303" s="21">
        <v>300</v>
      </c>
      <c r="F303" s="21"/>
      <c r="G303" s="21">
        <f t="shared" si="66"/>
        <v>300</v>
      </c>
      <c r="H303" s="1" t="s">
        <v>60</v>
      </c>
    </row>
    <row r="304" spans="1:8" ht="26.1" customHeight="1" x14ac:dyDescent="0.25">
      <c r="A304" s="1">
        <v>3</v>
      </c>
      <c r="B304" s="1">
        <v>92109</v>
      </c>
      <c r="C304" s="1" t="s">
        <v>140</v>
      </c>
      <c r="D304" s="58"/>
      <c r="E304" s="21">
        <v>800</v>
      </c>
      <c r="F304" s="21"/>
      <c r="G304" s="21">
        <f t="shared" si="66"/>
        <v>800</v>
      </c>
      <c r="H304" s="1" t="s">
        <v>14</v>
      </c>
    </row>
    <row r="305" spans="1:8" ht="47.25" customHeight="1" x14ac:dyDescent="0.25">
      <c r="A305" s="1">
        <v>4</v>
      </c>
      <c r="B305" s="1">
        <v>92605</v>
      </c>
      <c r="C305" s="5" t="s">
        <v>143</v>
      </c>
      <c r="D305" s="1" t="s">
        <v>76</v>
      </c>
      <c r="E305" s="21">
        <v>10545.72</v>
      </c>
      <c r="F305" s="21"/>
      <c r="G305" s="21">
        <f t="shared" si="66"/>
        <v>10545.72</v>
      </c>
      <c r="H305" s="1" t="s">
        <v>61</v>
      </c>
    </row>
    <row r="306" spans="1:8" ht="26.1" customHeight="1" x14ac:dyDescent="0.25">
      <c r="A306" s="60" t="s">
        <v>5</v>
      </c>
      <c r="B306" s="61"/>
      <c r="C306" s="61"/>
      <c r="D306" s="62"/>
      <c r="E306" s="36">
        <f>SUM(E302:E305)</f>
        <v>11945.72</v>
      </c>
      <c r="F306" s="36">
        <f t="shared" ref="F306:G306" si="67">SUM(F302:F305)</f>
        <v>0</v>
      </c>
      <c r="G306" s="36">
        <f t="shared" si="67"/>
        <v>11945.72</v>
      </c>
      <c r="H306" s="1"/>
    </row>
    <row r="307" spans="1:8" ht="26.1" customHeight="1" x14ac:dyDescent="0.25">
      <c r="A307" s="2"/>
      <c r="B307" s="2"/>
      <c r="C307" s="2"/>
      <c r="D307" s="2"/>
      <c r="E307" s="22"/>
      <c r="F307" s="22"/>
      <c r="G307" s="22"/>
      <c r="H307" s="2"/>
    </row>
    <row r="308" spans="1:8" s="4" customFormat="1" ht="26.1" customHeight="1" x14ac:dyDescent="0.25">
      <c r="A308" s="59" t="s">
        <v>130</v>
      </c>
      <c r="B308" s="59"/>
      <c r="C308" s="59"/>
      <c r="D308" s="59"/>
      <c r="E308" s="59"/>
      <c r="F308" s="59"/>
      <c r="G308" s="59"/>
      <c r="H308" s="59"/>
    </row>
    <row r="309" spans="1:8" ht="26.1" customHeight="1" x14ac:dyDescent="0.25">
      <c r="A309" s="3" t="s">
        <v>0</v>
      </c>
      <c r="B309" s="3" t="s">
        <v>1</v>
      </c>
      <c r="C309" s="3" t="s">
        <v>2</v>
      </c>
      <c r="D309" s="3" t="s">
        <v>8</v>
      </c>
      <c r="E309" s="20" t="s">
        <v>3</v>
      </c>
      <c r="F309" s="20" t="s">
        <v>136</v>
      </c>
      <c r="G309" s="20" t="s">
        <v>137</v>
      </c>
      <c r="H309" s="3" t="s">
        <v>4</v>
      </c>
    </row>
    <row r="310" spans="1:8" ht="26.1" customHeight="1" x14ac:dyDescent="0.25">
      <c r="A310" s="1">
        <v>1</v>
      </c>
      <c r="B310" s="1">
        <v>60016</v>
      </c>
      <c r="C310" s="1" t="s">
        <v>141</v>
      </c>
      <c r="D310" s="1" t="s">
        <v>67</v>
      </c>
      <c r="E310" s="21">
        <v>6110.78</v>
      </c>
      <c r="F310" s="21"/>
      <c r="G310" s="21">
        <f t="shared" ref="G310:G311" si="68">SUM(E310:F310)</f>
        <v>6110.78</v>
      </c>
      <c r="H310" s="1" t="s">
        <v>62</v>
      </c>
    </row>
    <row r="311" spans="1:8" ht="26.1" customHeight="1" x14ac:dyDescent="0.25">
      <c r="A311" s="1">
        <v>2</v>
      </c>
      <c r="B311" s="1">
        <v>92109</v>
      </c>
      <c r="C311" s="1" t="s">
        <v>140</v>
      </c>
      <c r="D311" s="1" t="s">
        <v>73</v>
      </c>
      <c r="E311" s="21">
        <v>670</v>
      </c>
      <c r="F311" s="21"/>
      <c r="G311" s="21">
        <f t="shared" si="68"/>
        <v>670</v>
      </c>
      <c r="H311" s="1" t="s">
        <v>14</v>
      </c>
    </row>
    <row r="312" spans="1:8" ht="26.1" customHeight="1" x14ac:dyDescent="0.25">
      <c r="A312" s="60" t="s">
        <v>5</v>
      </c>
      <c r="B312" s="61"/>
      <c r="C312" s="61"/>
      <c r="D312" s="62"/>
      <c r="E312" s="36">
        <f>SUM(E310:E311)</f>
        <v>6780.78</v>
      </c>
      <c r="F312" s="36">
        <f t="shared" ref="F312:G312" si="69">SUM(F310:F311)</f>
        <v>0</v>
      </c>
      <c r="G312" s="36">
        <f t="shared" si="69"/>
        <v>6780.78</v>
      </c>
      <c r="H312" s="1"/>
    </row>
    <row r="313" spans="1:8" ht="26.1" customHeight="1" x14ac:dyDescent="0.25">
      <c r="A313" s="50"/>
      <c r="B313" s="50"/>
      <c r="C313" s="50"/>
      <c r="D313" s="51"/>
      <c r="E313" s="52"/>
      <c r="F313" s="52"/>
      <c r="G313" s="52"/>
      <c r="H313" s="51"/>
    </row>
    <row r="314" spans="1:8" s="4" customFormat="1" ht="26.1" customHeight="1" x14ac:dyDescent="0.25">
      <c r="A314" s="59" t="s">
        <v>131</v>
      </c>
      <c r="B314" s="59"/>
      <c r="C314" s="59"/>
      <c r="D314" s="59"/>
      <c r="E314" s="59"/>
      <c r="F314" s="59"/>
      <c r="G314" s="59"/>
      <c r="H314" s="59"/>
    </row>
    <row r="315" spans="1:8" ht="26.1" customHeight="1" x14ac:dyDescent="0.25">
      <c r="A315" s="3" t="s">
        <v>0</v>
      </c>
      <c r="B315" s="3" t="s">
        <v>1</v>
      </c>
      <c r="C315" s="3" t="s">
        <v>2</v>
      </c>
      <c r="D315" s="3" t="s">
        <v>8</v>
      </c>
      <c r="E315" s="20" t="s">
        <v>3</v>
      </c>
      <c r="F315" s="20" t="s">
        <v>136</v>
      </c>
      <c r="G315" s="20" t="s">
        <v>137</v>
      </c>
      <c r="H315" s="3" t="s">
        <v>4</v>
      </c>
    </row>
    <row r="316" spans="1:8" ht="26.1" customHeight="1" x14ac:dyDescent="0.25">
      <c r="A316" s="1">
        <v>1</v>
      </c>
      <c r="B316" s="1">
        <v>75075</v>
      </c>
      <c r="C316" s="1" t="s">
        <v>140</v>
      </c>
      <c r="D316" s="1" t="s">
        <v>71</v>
      </c>
      <c r="E316" s="21">
        <v>500</v>
      </c>
      <c r="F316" s="21"/>
      <c r="G316" s="21">
        <f t="shared" ref="G316:G322" si="70">SUM(E316:F316)</f>
        <v>500</v>
      </c>
      <c r="H316" s="1" t="s">
        <v>63</v>
      </c>
    </row>
    <row r="317" spans="1:8" ht="26.1" customHeight="1" x14ac:dyDescent="0.25">
      <c r="A317" s="1">
        <v>2</v>
      </c>
      <c r="B317" s="1">
        <v>90004</v>
      </c>
      <c r="C317" s="1" t="s">
        <v>140</v>
      </c>
      <c r="D317" s="57" t="s">
        <v>72</v>
      </c>
      <c r="E317" s="21">
        <v>1500</v>
      </c>
      <c r="F317" s="21"/>
      <c r="G317" s="21">
        <f t="shared" si="70"/>
        <v>1500</v>
      </c>
      <c r="H317" s="1" t="s">
        <v>80</v>
      </c>
    </row>
    <row r="318" spans="1:8" ht="26.1" customHeight="1" x14ac:dyDescent="0.25">
      <c r="A318" s="1">
        <v>3</v>
      </c>
      <c r="B318" s="1">
        <v>90004</v>
      </c>
      <c r="C318" s="1" t="s">
        <v>141</v>
      </c>
      <c r="D318" s="58"/>
      <c r="E318" s="21">
        <v>2000</v>
      </c>
      <c r="F318" s="21"/>
      <c r="G318" s="21">
        <f t="shared" si="70"/>
        <v>2000</v>
      </c>
      <c r="H318" s="1" t="s">
        <v>79</v>
      </c>
    </row>
    <row r="319" spans="1:8" ht="26.1" customHeight="1" x14ac:dyDescent="0.25">
      <c r="A319" s="1">
        <v>4</v>
      </c>
      <c r="B319" s="1">
        <v>92109</v>
      </c>
      <c r="C319" s="1" t="s">
        <v>145</v>
      </c>
      <c r="D319" s="57" t="s">
        <v>73</v>
      </c>
      <c r="E319" s="21">
        <v>500</v>
      </c>
      <c r="F319" s="21">
        <v>-500</v>
      </c>
      <c r="G319" s="21">
        <f t="shared" si="70"/>
        <v>0</v>
      </c>
      <c r="H319" s="1" t="s">
        <v>52</v>
      </c>
    </row>
    <row r="320" spans="1:8" ht="26.1" customHeight="1" x14ac:dyDescent="0.25">
      <c r="A320" s="1">
        <v>5</v>
      </c>
      <c r="B320" s="1">
        <v>92109</v>
      </c>
      <c r="C320" s="1" t="s">
        <v>140</v>
      </c>
      <c r="D320" s="63"/>
      <c r="E320" s="21">
        <v>1854.96</v>
      </c>
      <c r="F320" s="21"/>
      <c r="G320" s="21">
        <f t="shared" si="70"/>
        <v>1854.96</v>
      </c>
      <c r="H320" s="1" t="s">
        <v>88</v>
      </c>
    </row>
    <row r="321" spans="1:8" ht="26.1" customHeight="1" x14ac:dyDescent="0.25">
      <c r="A321" s="1">
        <v>6</v>
      </c>
      <c r="B321" s="1">
        <v>92109</v>
      </c>
      <c r="C321" s="1" t="s">
        <v>140</v>
      </c>
      <c r="D321" s="63"/>
      <c r="E321" s="21">
        <v>790</v>
      </c>
      <c r="F321" s="21"/>
      <c r="G321" s="21">
        <f t="shared" si="70"/>
        <v>790</v>
      </c>
      <c r="H321" s="1" t="s">
        <v>14</v>
      </c>
    </row>
    <row r="322" spans="1:8" ht="26.1" customHeight="1" x14ac:dyDescent="0.25">
      <c r="A322" s="1">
        <v>7</v>
      </c>
      <c r="B322" s="1">
        <v>92109</v>
      </c>
      <c r="C322" s="1" t="s">
        <v>141</v>
      </c>
      <c r="D322" s="58"/>
      <c r="E322" s="21">
        <v>790</v>
      </c>
      <c r="F322" s="21">
        <v>500</v>
      </c>
      <c r="G322" s="21">
        <f t="shared" si="70"/>
        <v>1290</v>
      </c>
      <c r="H322" s="1" t="s">
        <v>52</v>
      </c>
    </row>
    <row r="323" spans="1:8" ht="26.1" customHeight="1" x14ac:dyDescent="0.25">
      <c r="A323" s="60" t="s">
        <v>5</v>
      </c>
      <c r="B323" s="61"/>
      <c r="C323" s="61"/>
      <c r="D323" s="62"/>
      <c r="E323" s="36">
        <f>SUM(E316:E322)</f>
        <v>7934.96</v>
      </c>
      <c r="F323" s="36">
        <f t="shared" ref="F323:G323" si="71">SUM(F316:F322)</f>
        <v>0</v>
      </c>
      <c r="G323" s="36">
        <f t="shared" si="71"/>
        <v>7934.96</v>
      </c>
      <c r="H323" s="1"/>
    </row>
    <row r="324" spans="1:8" ht="26.1" customHeight="1" x14ac:dyDescent="0.25">
      <c r="A324" s="50"/>
      <c r="B324" s="50"/>
      <c r="C324" s="50"/>
      <c r="D324" s="51"/>
      <c r="E324" s="52"/>
      <c r="F324" s="52"/>
      <c r="G324" s="52"/>
      <c r="H324" s="51"/>
    </row>
    <row r="325" spans="1:8" s="4" customFormat="1" ht="26.1" customHeight="1" x14ac:dyDescent="0.25">
      <c r="A325" s="59" t="s">
        <v>132</v>
      </c>
      <c r="B325" s="59"/>
      <c r="C325" s="59"/>
      <c r="D325" s="59"/>
      <c r="E325" s="59"/>
      <c r="F325" s="59"/>
      <c r="G325" s="59"/>
      <c r="H325" s="59"/>
    </row>
    <row r="326" spans="1:8" ht="26.1" customHeight="1" x14ac:dyDescent="0.25">
      <c r="A326" s="3" t="s">
        <v>0</v>
      </c>
      <c r="B326" s="3" t="s">
        <v>1</v>
      </c>
      <c r="C326" s="3" t="s">
        <v>2</v>
      </c>
      <c r="D326" s="3" t="s">
        <v>8</v>
      </c>
      <c r="E326" s="20" t="s">
        <v>3</v>
      </c>
      <c r="F326" s="20" t="s">
        <v>136</v>
      </c>
      <c r="G326" s="20" t="s">
        <v>137</v>
      </c>
      <c r="H326" s="3" t="s">
        <v>4</v>
      </c>
    </row>
    <row r="327" spans="1:8" ht="26.1" customHeight="1" x14ac:dyDescent="0.25">
      <c r="A327" s="1">
        <v>1</v>
      </c>
      <c r="B327" s="1">
        <v>90004</v>
      </c>
      <c r="C327" s="1" t="s">
        <v>145</v>
      </c>
      <c r="D327" s="57" t="s">
        <v>72</v>
      </c>
      <c r="E327" s="21">
        <f>2000/2</f>
        <v>1000</v>
      </c>
      <c r="F327" s="21"/>
      <c r="G327" s="21">
        <f t="shared" ref="G327:G334" si="72">SUM(E327:F327)</f>
        <v>1000</v>
      </c>
      <c r="H327" s="1" t="s">
        <v>10</v>
      </c>
    </row>
    <row r="328" spans="1:8" ht="26.1" customHeight="1" x14ac:dyDescent="0.25">
      <c r="A328" s="1">
        <v>2</v>
      </c>
      <c r="B328" s="1">
        <v>90004</v>
      </c>
      <c r="C328" s="1" t="s">
        <v>140</v>
      </c>
      <c r="D328" s="58"/>
      <c r="E328" s="21">
        <f>2000/2</f>
        <v>1000</v>
      </c>
      <c r="F328" s="21"/>
      <c r="G328" s="21">
        <f t="shared" si="72"/>
        <v>1000</v>
      </c>
      <c r="H328" s="1" t="s">
        <v>10</v>
      </c>
    </row>
    <row r="329" spans="1:8" ht="26.1" customHeight="1" x14ac:dyDescent="0.25">
      <c r="A329" s="1">
        <v>3</v>
      </c>
      <c r="B329" s="1">
        <v>92109</v>
      </c>
      <c r="C329" s="1" t="s">
        <v>145</v>
      </c>
      <c r="D329" s="57" t="s">
        <v>73</v>
      </c>
      <c r="E329" s="21">
        <v>900</v>
      </c>
      <c r="F329" s="21"/>
      <c r="G329" s="21">
        <f t="shared" si="72"/>
        <v>900</v>
      </c>
      <c r="H329" s="1" t="s">
        <v>82</v>
      </c>
    </row>
    <row r="330" spans="1:8" ht="26.1" customHeight="1" x14ac:dyDescent="0.25">
      <c r="A330" s="1">
        <v>4</v>
      </c>
      <c r="B330" s="1">
        <v>92109</v>
      </c>
      <c r="C330" s="1" t="s">
        <v>140</v>
      </c>
      <c r="D330" s="63"/>
      <c r="E330" s="21">
        <v>8293</v>
      </c>
      <c r="F330" s="21">
        <v>-2000</v>
      </c>
      <c r="G330" s="21">
        <v>6293</v>
      </c>
      <c r="H330" s="1" t="s">
        <v>153</v>
      </c>
    </row>
    <row r="331" spans="1:8" ht="26.1" customHeight="1" x14ac:dyDescent="0.25">
      <c r="A331" s="1">
        <v>5</v>
      </c>
      <c r="B331" s="1">
        <v>92109</v>
      </c>
      <c r="C331" s="1" t="s">
        <v>141</v>
      </c>
      <c r="D331" s="63"/>
      <c r="E331" s="21"/>
      <c r="F331" s="21">
        <v>2000</v>
      </c>
      <c r="G331" s="21">
        <f t="shared" si="72"/>
        <v>2000</v>
      </c>
      <c r="H331" s="1" t="s">
        <v>52</v>
      </c>
    </row>
    <row r="332" spans="1:8" ht="26.1" customHeight="1" x14ac:dyDescent="0.25">
      <c r="A332" s="1">
        <v>6</v>
      </c>
      <c r="B332" s="1">
        <v>92109</v>
      </c>
      <c r="C332" s="1" t="s">
        <v>145</v>
      </c>
      <c r="D332" s="63"/>
      <c r="E332" s="21">
        <v>1000</v>
      </c>
      <c r="F332" s="21"/>
      <c r="G332" s="21">
        <f t="shared" si="72"/>
        <v>1000</v>
      </c>
      <c r="H332" s="1" t="s">
        <v>14</v>
      </c>
    </row>
    <row r="333" spans="1:8" ht="26.1" customHeight="1" x14ac:dyDescent="0.25">
      <c r="A333" s="1">
        <v>7</v>
      </c>
      <c r="B333" s="1">
        <v>92109</v>
      </c>
      <c r="C333" s="1" t="s">
        <v>140</v>
      </c>
      <c r="D333" s="58"/>
      <c r="E333" s="21">
        <v>750</v>
      </c>
      <c r="F333" s="21"/>
      <c r="G333" s="21">
        <f t="shared" si="72"/>
        <v>750</v>
      </c>
      <c r="H333" s="1" t="s">
        <v>14</v>
      </c>
    </row>
    <row r="334" spans="1:8" ht="26.1" customHeight="1" x14ac:dyDescent="0.25">
      <c r="A334" s="1">
        <v>8</v>
      </c>
      <c r="B334" s="1">
        <v>92605</v>
      </c>
      <c r="C334" s="1" t="s">
        <v>140</v>
      </c>
      <c r="D334" s="1" t="s">
        <v>76</v>
      </c>
      <c r="E334" s="21">
        <v>4600</v>
      </c>
      <c r="F334" s="21"/>
      <c r="G334" s="21">
        <f t="shared" si="72"/>
        <v>4600</v>
      </c>
      <c r="H334" s="1" t="s">
        <v>81</v>
      </c>
    </row>
    <row r="335" spans="1:8" ht="26.1" customHeight="1" x14ac:dyDescent="0.25">
      <c r="A335" s="60" t="s">
        <v>5</v>
      </c>
      <c r="B335" s="61"/>
      <c r="C335" s="61"/>
      <c r="D335" s="62"/>
      <c r="E335" s="36">
        <f>SUM(E327:E334)</f>
        <v>17543</v>
      </c>
      <c r="F335" s="36">
        <f t="shared" ref="F335:G335" si="73">SUM(F327:F334)</f>
        <v>0</v>
      </c>
      <c r="G335" s="36">
        <f t="shared" si="73"/>
        <v>17543</v>
      </c>
      <c r="H335" s="1"/>
    </row>
    <row r="336" spans="1:8" ht="26.1" customHeight="1" x14ac:dyDescent="0.25">
      <c r="A336" s="50"/>
      <c r="B336" s="50"/>
      <c r="C336" s="50"/>
      <c r="D336" s="51"/>
      <c r="E336" s="52"/>
      <c r="F336" s="52"/>
      <c r="G336" s="52"/>
      <c r="H336" s="51"/>
    </row>
    <row r="337" spans="1:8" s="4" customFormat="1" ht="26.1" customHeight="1" x14ac:dyDescent="0.25">
      <c r="A337" s="59" t="s">
        <v>133</v>
      </c>
      <c r="B337" s="59"/>
      <c r="C337" s="59"/>
      <c r="D337" s="59"/>
      <c r="E337" s="59"/>
      <c r="F337" s="59"/>
      <c r="G337" s="59"/>
      <c r="H337" s="59"/>
    </row>
    <row r="338" spans="1:8" ht="26.1" customHeight="1" x14ac:dyDescent="0.25">
      <c r="A338" s="3" t="s">
        <v>0</v>
      </c>
      <c r="B338" s="3" t="s">
        <v>1</v>
      </c>
      <c r="C338" s="3" t="s">
        <v>2</v>
      </c>
      <c r="D338" s="3" t="s">
        <v>8</v>
      </c>
      <c r="E338" s="20" t="s">
        <v>3</v>
      </c>
      <c r="F338" s="20" t="s">
        <v>136</v>
      </c>
      <c r="G338" s="20" t="s">
        <v>137</v>
      </c>
      <c r="H338" s="3" t="s">
        <v>4</v>
      </c>
    </row>
    <row r="339" spans="1:8" ht="26.1" customHeight="1" x14ac:dyDescent="0.25">
      <c r="A339" s="1">
        <v>1</v>
      </c>
      <c r="B339" s="1">
        <v>60016</v>
      </c>
      <c r="C339" s="1" t="s">
        <v>141</v>
      </c>
      <c r="D339" s="1" t="s">
        <v>67</v>
      </c>
      <c r="E339" s="21">
        <v>5747.97</v>
      </c>
      <c r="F339" s="21"/>
      <c r="G339" s="21">
        <f t="shared" ref="G339:G341" si="74">SUM(E339:F339)</f>
        <v>5747.97</v>
      </c>
      <c r="H339" s="1" t="s">
        <v>54</v>
      </c>
    </row>
    <row r="340" spans="1:8" ht="26.1" customHeight="1" x14ac:dyDescent="0.25">
      <c r="A340" s="1">
        <v>2</v>
      </c>
      <c r="B340" s="1">
        <v>92109</v>
      </c>
      <c r="C340" s="1" t="s">
        <v>140</v>
      </c>
      <c r="D340" s="1" t="s">
        <v>73</v>
      </c>
      <c r="E340" s="21">
        <v>600</v>
      </c>
      <c r="F340" s="21"/>
      <c r="G340" s="21">
        <f t="shared" si="74"/>
        <v>600</v>
      </c>
      <c r="H340" s="1" t="s">
        <v>14</v>
      </c>
    </row>
    <row r="341" spans="1:8" ht="26.1" customHeight="1" thickBot="1" x14ac:dyDescent="0.3">
      <c r="A341" s="70" t="s">
        <v>5</v>
      </c>
      <c r="B341" s="71"/>
      <c r="C341" s="71"/>
      <c r="D341" s="72"/>
      <c r="E341" s="45">
        <f>SUM(E339:E340)</f>
        <v>6347.97</v>
      </c>
      <c r="F341" s="45"/>
      <c r="G341" s="21">
        <f t="shared" si="74"/>
        <v>6347.97</v>
      </c>
      <c r="H341" s="48"/>
    </row>
    <row r="342" spans="1:8" ht="26.1" customHeight="1" thickBot="1" x14ac:dyDescent="0.3">
      <c r="A342" s="68" t="s">
        <v>134</v>
      </c>
      <c r="B342" s="69"/>
      <c r="C342" s="69"/>
      <c r="D342" s="69"/>
      <c r="E342" s="46">
        <f>SUM(E14,E23,E31,E39,E47,E58,E67,E76,E84,E92,E100,E110,E121,E128,E137,E146,E157,E169,E178,E186,E197,E194,E203,E213,E225,E234,E243,E253,E260,E269,E280,E289,E298,E306,E312,E323,E335,E341)</f>
        <v>524457.42000000004</v>
      </c>
      <c r="F342" s="46">
        <f>SUM(F14,F23,F31,F39,F47,F58,F67,F76,F84,F92,F100,F110,F121,F128,F137,F146,F157,F169,F178,F186,F197,F194,F203,F213,F225,F234,F243,F253,F260,F269,F280,F289,F298,F306,F312,F323,F335,F341)</f>
        <v>0</v>
      </c>
      <c r="G342" s="46">
        <f>SUM(G14,G23,G31,G39,G47,G58,G67,G76,G84,G92,G100,G110,G121,G128,G137,G146,G157,G169,G178,G186,G197,G194,G203,G213,G225,G234,G243,G253,G260,G269,G280,G289,G298,G306,G312,G323,G335,G341)</f>
        <v>524457.42000000004</v>
      </c>
      <c r="H342" s="47"/>
    </row>
    <row r="343" spans="1:8" ht="24.95" customHeight="1" x14ac:dyDescent="0.25">
      <c r="A343" s="43"/>
      <c r="B343" s="54"/>
      <c r="C343" s="54"/>
      <c r="D343" s="54"/>
      <c r="E343" s="41"/>
      <c r="F343" s="41"/>
      <c r="G343" s="41"/>
      <c r="H343" s="42"/>
    </row>
    <row r="344" spans="1:8" ht="24.95" customHeight="1" x14ac:dyDescent="0.25">
      <c r="A344" s="43"/>
      <c r="B344" s="44"/>
      <c r="C344" s="44"/>
      <c r="D344" s="44"/>
      <c r="E344" s="41"/>
      <c r="F344" s="41"/>
      <c r="G344" s="41"/>
      <c r="H344" s="42"/>
    </row>
    <row r="345" spans="1:8" ht="15.75" customHeight="1" x14ac:dyDescent="0.25">
      <c r="A345" s="37">
        <v>60016</v>
      </c>
      <c r="B345" s="38"/>
      <c r="C345" s="39"/>
      <c r="D345" s="40">
        <f>SUM(D346:D348)</f>
        <v>98081.95</v>
      </c>
      <c r="E345" s="40">
        <f t="shared" ref="E345:F345" si="75">SUM(E346:E348)</f>
        <v>0</v>
      </c>
      <c r="F345" s="40">
        <f t="shared" si="75"/>
        <v>84131.95</v>
      </c>
      <c r="G345" s="26"/>
      <c r="H345" s="30" t="s">
        <v>65</v>
      </c>
    </row>
    <row r="346" spans="1:8" x14ac:dyDescent="0.25">
      <c r="A346" s="11"/>
      <c r="B346" s="12">
        <v>4210</v>
      </c>
      <c r="C346" s="31">
        <f>E7+E71+E114+E125+E207+E161</f>
        <v>46816.61</v>
      </c>
      <c r="D346" s="32">
        <f>SUM(E7,E71,E114,E125,E161,E207)</f>
        <v>46816.61</v>
      </c>
      <c r="E346" s="32">
        <f>SUM(F7,F71,F114,F125,F161,F207)</f>
        <v>-13950</v>
      </c>
      <c r="F346" s="32">
        <f>SUM(G7,G71,G114,G125,G161,G207)</f>
        <v>32866.61</v>
      </c>
      <c r="G346" s="27"/>
      <c r="H346" s="33">
        <f>SUM(E14+E23+E31+E39+E47+E58+E67+E76+E84+E92+E100+E110+E121+E128+E137+E146+E157+E169+E178+E186+E194+E203+E213+E225+E234+E243+E253+E260+E269+E280+E289+E298+E306+E312+E323+E335+E341)</f>
        <v>524457.42000000004</v>
      </c>
    </row>
    <row r="347" spans="1:8" x14ac:dyDescent="0.25">
      <c r="A347" s="11"/>
      <c r="B347" s="12">
        <v>4300</v>
      </c>
      <c r="C347" s="31">
        <f>E18+E150+E198+E310+E339</f>
        <v>45265.34</v>
      </c>
      <c r="D347" s="32">
        <f>SUM(E18,E150,E198,E310,E339)</f>
        <v>45265.34</v>
      </c>
      <c r="E347" s="32">
        <v>13950</v>
      </c>
      <c r="F347" s="32">
        <f>SUM(G18,G150,G198,G310,G339)</f>
        <v>45265.34</v>
      </c>
      <c r="G347" s="26"/>
      <c r="H347" s="30"/>
    </row>
    <row r="348" spans="1:8" x14ac:dyDescent="0.25">
      <c r="A348" s="11"/>
      <c r="B348" s="12">
        <v>6050</v>
      </c>
      <c r="C348" s="31">
        <f>E132</f>
        <v>6000</v>
      </c>
      <c r="D348" s="32">
        <f>SUM(E132)</f>
        <v>6000</v>
      </c>
      <c r="E348" s="32">
        <f>SUM(F132)</f>
        <v>0</v>
      </c>
      <c r="F348" s="32">
        <f>SUM(G132)</f>
        <v>6000</v>
      </c>
      <c r="G348" s="26"/>
      <c r="H348" s="30"/>
    </row>
    <row r="349" spans="1:8" x14ac:dyDescent="0.25">
      <c r="A349" s="8">
        <v>75075</v>
      </c>
      <c r="B349" s="9"/>
      <c r="C349" s="28"/>
      <c r="D349" s="29">
        <f>SUM(D350)</f>
        <v>500</v>
      </c>
      <c r="E349" s="29">
        <f t="shared" ref="E349:F349" si="76">SUM(E350)</f>
        <v>0</v>
      </c>
      <c r="F349" s="29">
        <f t="shared" si="76"/>
        <v>500</v>
      </c>
      <c r="G349" s="26"/>
      <c r="H349" s="30"/>
    </row>
    <row r="350" spans="1:8" x14ac:dyDescent="0.25">
      <c r="A350" s="11" t="s">
        <v>66</v>
      </c>
      <c r="B350" s="12">
        <v>4210</v>
      </c>
      <c r="C350" s="31">
        <f>E316</f>
        <v>500</v>
      </c>
      <c r="D350" s="32">
        <f>SUM(E316)</f>
        <v>500</v>
      </c>
      <c r="E350" s="32">
        <f t="shared" ref="E350:F350" si="77">SUM(F316)</f>
        <v>0</v>
      </c>
      <c r="F350" s="32">
        <f t="shared" si="77"/>
        <v>500</v>
      </c>
      <c r="G350" s="26"/>
      <c r="H350" s="30"/>
    </row>
    <row r="351" spans="1:8" x14ac:dyDescent="0.25">
      <c r="A351" s="8">
        <v>75412</v>
      </c>
      <c r="B351" s="9"/>
      <c r="C351" s="28"/>
      <c r="D351" s="29">
        <f>SUM(D352)</f>
        <v>3000</v>
      </c>
      <c r="E351" s="29">
        <f t="shared" ref="E351:F351" si="78">SUM(E352)</f>
        <v>0</v>
      </c>
      <c r="F351" s="29">
        <f t="shared" si="78"/>
        <v>3000</v>
      </c>
      <c r="G351" s="26"/>
      <c r="H351" s="30"/>
    </row>
    <row r="352" spans="1:8" x14ac:dyDescent="0.25">
      <c r="A352" s="11"/>
      <c r="B352" s="12">
        <v>4210</v>
      </c>
      <c r="C352" s="31">
        <f>E126</f>
        <v>3000</v>
      </c>
      <c r="D352" s="32">
        <f>SUM(E126)</f>
        <v>3000</v>
      </c>
      <c r="E352" s="32">
        <f>SUM(F126)</f>
        <v>0</v>
      </c>
      <c r="F352" s="32">
        <f>SUM(G126)</f>
        <v>3000</v>
      </c>
      <c r="G352" s="26"/>
      <c r="H352" s="30"/>
    </row>
    <row r="353" spans="1:8" x14ac:dyDescent="0.25">
      <c r="A353" s="8">
        <v>90004</v>
      </c>
      <c r="B353" s="9"/>
      <c r="C353" s="28"/>
      <c r="D353" s="29">
        <f>SUM(D354:D357)</f>
        <v>68567.26999999999</v>
      </c>
      <c r="E353" s="29">
        <f t="shared" ref="E353:F353" si="79">SUM(E354:E357)</f>
        <v>0</v>
      </c>
      <c r="F353" s="29">
        <f t="shared" si="79"/>
        <v>68567.26999999999</v>
      </c>
      <c r="G353" s="26"/>
      <c r="H353" s="30"/>
    </row>
    <row r="354" spans="1:8" x14ac:dyDescent="0.25">
      <c r="A354" s="11"/>
      <c r="B354" s="12">
        <v>4170</v>
      </c>
      <c r="C354" s="31">
        <f>E229+E327+E163</f>
        <v>3000</v>
      </c>
      <c r="D354" s="32">
        <f>SUM(E163,E229,E327)</f>
        <v>3000</v>
      </c>
      <c r="E354" s="32">
        <f>SUM(F163,F229,F327)</f>
        <v>0</v>
      </c>
      <c r="F354" s="32">
        <f>SUM(G163,G229,G327)</f>
        <v>3000</v>
      </c>
      <c r="G354" s="26"/>
      <c r="H354" s="30"/>
    </row>
    <row r="355" spans="1:8" x14ac:dyDescent="0.25">
      <c r="A355" s="11"/>
      <c r="B355" s="12">
        <v>4210</v>
      </c>
      <c r="C355" s="31">
        <f>E230+E9+E328+E19+E27+E35+E43+E51+E62+E72+E80+E88+E96+E104+E115+E133+E141+E151+E173+E182+E190+E209+E217+E238+E247+E257+E264+E273+E284+E293+E302+E317</f>
        <v>43867.27</v>
      </c>
      <c r="D355" s="32">
        <f>SUM(E9,E19,E27,E35,E43,E51,E62,E72,E80,E88,E96,E115,E133,E141,E151,E164,E173,E182,E190,E209,E217,E230,E238,E247,E257,E264,E273,E284,E293,E302,E317,E328,E104)</f>
        <v>46867.27</v>
      </c>
      <c r="E355" s="32">
        <v>0</v>
      </c>
      <c r="F355" s="32">
        <f>SUM(G9,G19,G27,G35,G43,G51,G62,G72,G80,G88,G96,G115,G133,G141,G151,G164,G173,G182,G190,G209,G217,G230,G238,G247,G257,G264,G273,G284,G293,G302,G317,G328,G104)</f>
        <v>46867.27</v>
      </c>
      <c r="G355" s="26"/>
      <c r="H355" s="30"/>
    </row>
    <row r="356" spans="1:8" x14ac:dyDescent="0.25">
      <c r="A356" s="11"/>
      <c r="B356" s="12">
        <v>4300</v>
      </c>
      <c r="C356" s="31">
        <f>E165+E200+E318</f>
        <v>2000</v>
      </c>
      <c r="D356" s="32">
        <f>SUM(E52,E63,E73,E200,E318,E165)</f>
        <v>7700</v>
      </c>
      <c r="E356" s="32">
        <v>0</v>
      </c>
      <c r="F356" s="32">
        <f>SUM(G52,G63,G73,G200,G318,G165)</f>
        <v>7700</v>
      </c>
      <c r="G356" s="26"/>
      <c r="H356" s="30"/>
    </row>
    <row r="357" spans="1:8" x14ac:dyDescent="0.25">
      <c r="A357" s="11"/>
      <c r="B357" s="12">
        <v>6060</v>
      </c>
      <c r="C357" s="31">
        <f>E36+E89</f>
        <v>11000</v>
      </c>
      <c r="D357" s="32">
        <f>SUM(E36,E89)</f>
        <v>11000</v>
      </c>
      <c r="E357" s="32">
        <f>SUM(F36,F89)</f>
        <v>0</v>
      </c>
      <c r="F357" s="32">
        <f>SUM(G36,G89)</f>
        <v>11000</v>
      </c>
      <c r="G357" s="26"/>
      <c r="H357" s="30"/>
    </row>
    <row r="358" spans="1:8" x14ac:dyDescent="0.25">
      <c r="A358" s="8">
        <v>92105</v>
      </c>
      <c r="B358" s="9"/>
      <c r="C358" s="28"/>
      <c r="D358" s="29">
        <f>SUM(D359)</f>
        <v>8491.9699999999993</v>
      </c>
      <c r="E358" s="29">
        <f t="shared" ref="E358:F358" si="80">SUM(E359)</f>
        <v>0</v>
      </c>
      <c r="F358" s="29">
        <f t="shared" si="80"/>
        <v>8491.9699999999993</v>
      </c>
      <c r="G358" s="26"/>
      <c r="H358" s="30"/>
    </row>
    <row r="359" spans="1:8" x14ac:dyDescent="0.25">
      <c r="A359" s="11"/>
      <c r="B359" s="12">
        <v>4210</v>
      </c>
      <c r="C359" s="31">
        <f>E191</f>
        <v>8491.9699999999993</v>
      </c>
      <c r="D359" s="32">
        <f>SUM(E191)</f>
        <v>8491.9699999999993</v>
      </c>
      <c r="E359" s="32">
        <f>SUM(F191)</f>
        <v>0</v>
      </c>
      <c r="F359" s="32">
        <f>SUM(G191)</f>
        <v>8491.9699999999993</v>
      </c>
      <c r="G359" s="26"/>
      <c r="H359" s="30"/>
    </row>
    <row r="360" spans="1:8" x14ac:dyDescent="0.25">
      <c r="A360" s="8">
        <v>92109</v>
      </c>
      <c r="B360" s="9"/>
      <c r="C360" s="28"/>
      <c r="D360" s="29">
        <f>SUM(D361:D365)</f>
        <v>214812.46999999997</v>
      </c>
      <c r="E360" s="29">
        <f t="shared" ref="E360:F360" si="81">SUM(E361:E365)</f>
        <v>0</v>
      </c>
      <c r="F360" s="29">
        <f t="shared" si="81"/>
        <v>211362.46999999997</v>
      </c>
      <c r="G360" s="26"/>
      <c r="H360" s="30">
        <f>E360-D360</f>
        <v>-214812.46999999997</v>
      </c>
    </row>
    <row r="361" spans="1:8" x14ac:dyDescent="0.25">
      <c r="A361" s="15"/>
      <c r="B361" s="16">
        <v>4170</v>
      </c>
      <c r="C361" s="17">
        <f>E329+E332+E319+E274+E265</f>
        <v>3400</v>
      </c>
      <c r="D361" s="34">
        <f>SUM(E265,E274,E319,E329,E332)</f>
        <v>3400</v>
      </c>
      <c r="E361" s="34">
        <v>950</v>
      </c>
      <c r="F361" s="34">
        <f>SUM(G265,G274,G319,G329,G332)</f>
        <v>2900</v>
      </c>
      <c r="G361" s="26"/>
      <c r="H361" s="30"/>
    </row>
    <row r="362" spans="1:8" x14ac:dyDescent="0.25">
      <c r="A362" s="11"/>
      <c r="B362" s="12">
        <v>4210</v>
      </c>
      <c r="C362" s="7">
        <f>E10+E105+E287+E285++E11+E12+E20+E21+E28+E29+E30+E37+E38+E44+E55+E64+E65+E74+E75+E81+E83+E90+E91+E97+E99+E106+E117+E127+E134+E135+E142+E143+E153+E155+E166+E167+E175+E176+E183+E192+E193+E201+E202+E210+E211+E218+E219+E232+E233+E239+E240+E248+E249+E250+E258+E266+E268+E275+E278+E294+E295+E303+E304+E311+E320+E322+E331+E333+E340</f>
        <v>154708.85999999996</v>
      </c>
      <c r="D362" s="32">
        <f>SUM(E10,E11,E12,E20,E21,E28,E29,E30,E37,E38,E44,E55,E64,E65,E74,E75,E81,E83,E90,E91,E97,E99,E105,E106,E117,E127,E134,E135,E142,E143,E153,E155,E166,E167,E175,E176,E183,E192,E193,E201,E202,E210,E211,E218,E219,E232,E233,E239,E240,E248,E249,E250,E258,E266,E268,E275,E278,E285,E287,E294,E295,E303,E304,E311,E320,E321,E331,E333,E340)</f>
        <v>154708.85999999996</v>
      </c>
      <c r="E362" s="32">
        <v>-5100</v>
      </c>
      <c r="F362" s="32">
        <f>SUM(G10,G11,G12,G20,G21,G28,G29,G30,G37,G38,G44,G55,G64,G65,G74,G75,G81,G83,G90,G91,G97,G99,G105,G106,G117,G127,G134,G135,G142,G143,G153,G155,G166,G167,G175,G176,G183,G192,G193,G201,G202,G210,G211,G218,G219,G232,G233,G239,G240,G248,G249,G250,G258,G266,G268,G275,G278,G285,G287,G294,G295,G303,G304,G311,G320,G321,G331,G333,G340)</f>
        <v>153608.85999999996</v>
      </c>
      <c r="G362" s="26"/>
      <c r="H362" s="30"/>
    </row>
    <row r="363" spans="1:8" x14ac:dyDescent="0.25">
      <c r="A363" s="11"/>
      <c r="B363" s="12">
        <v>4300</v>
      </c>
      <c r="C363" s="13">
        <f>E22+E54+E56+E82+E108+E119+E120+E144+E154+E156+E168+E212+E242+E279+E288+E286+E296+E321</f>
        <v>29601.61</v>
      </c>
      <c r="D363" s="32">
        <f>SUM(E13,E22,E56,E82,E108,E119,E120,E144,E154,E156,E168,E212,E242,E279,E288,E286,E296,E322,E54)</f>
        <v>30001.61</v>
      </c>
      <c r="E363" s="32">
        <v>4150</v>
      </c>
      <c r="F363" s="32">
        <f>SUM(G13,G22,G56,G82,G108,G119,G120,G144,G154,G156,G168,G212,G242,G279,G288,G286,G296,G322,G54)</f>
        <v>28151.61</v>
      </c>
      <c r="G363" s="26"/>
      <c r="H363" s="30"/>
    </row>
    <row r="364" spans="1:8" x14ac:dyDescent="0.25">
      <c r="A364" s="11"/>
      <c r="B364" s="12">
        <v>6050</v>
      </c>
      <c r="C364" s="13">
        <f>E297</f>
        <v>15000</v>
      </c>
      <c r="D364" s="32">
        <f>SUM(E297)</f>
        <v>15000</v>
      </c>
      <c r="E364" s="32">
        <f t="shared" ref="E364:F364" si="82">SUM(F297)</f>
        <v>0</v>
      </c>
      <c r="F364" s="32">
        <f t="shared" si="82"/>
        <v>15000</v>
      </c>
      <c r="G364" s="26"/>
      <c r="H364" s="30"/>
    </row>
    <row r="365" spans="1:8" x14ac:dyDescent="0.25">
      <c r="A365" s="11"/>
      <c r="B365" s="12">
        <v>6060</v>
      </c>
      <c r="C365" s="13">
        <f>E98+E277</f>
        <v>11702</v>
      </c>
      <c r="D365" s="32">
        <f>SUM(E98,E277)</f>
        <v>11702</v>
      </c>
      <c r="E365" s="32">
        <f>SUM(F98,F277)</f>
        <v>0</v>
      </c>
      <c r="F365" s="32">
        <f>SUM(G98,G277)</f>
        <v>11702</v>
      </c>
      <c r="G365" s="26"/>
      <c r="H365" s="30"/>
    </row>
    <row r="366" spans="1:8" x14ac:dyDescent="0.25">
      <c r="A366" s="8">
        <v>92195</v>
      </c>
      <c r="B366" s="9"/>
      <c r="C366" s="28"/>
      <c r="D366" s="29">
        <f>SUM(D367:D369)</f>
        <v>59147.55</v>
      </c>
      <c r="E366" s="29">
        <f t="shared" ref="E366:F366" si="83">SUM(E367:E369)</f>
        <v>0</v>
      </c>
      <c r="F366" s="29">
        <f t="shared" si="83"/>
        <v>59147.55</v>
      </c>
      <c r="G366" s="26"/>
      <c r="H366" s="30"/>
    </row>
    <row r="367" spans="1:8" x14ac:dyDescent="0.25">
      <c r="A367" s="11"/>
      <c r="B367" s="12">
        <v>4210</v>
      </c>
      <c r="C367" s="31">
        <f>E45+E57+E109+E224+E220+E221</f>
        <v>34553.705000000002</v>
      </c>
      <c r="D367" s="32">
        <f>SUM(E45,E57,E109,E224,E221,E220)</f>
        <v>34553.705000000002</v>
      </c>
      <c r="E367" s="32">
        <f>SUM(F45,F57,F109,F224,F221,F220)</f>
        <v>0</v>
      </c>
      <c r="F367" s="32">
        <f>SUM(G45,G57,G109,G224,G221,G220)</f>
        <v>34553.705000000002</v>
      </c>
      <c r="G367" s="26"/>
      <c r="H367" s="30"/>
    </row>
    <row r="368" spans="1:8" x14ac:dyDescent="0.25">
      <c r="A368" s="11"/>
      <c r="B368" s="12">
        <v>4300</v>
      </c>
      <c r="C368" s="31">
        <f>E46+E177+E222+E223</f>
        <v>13820.825000000001</v>
      </c>
      <c r="D368" s="32">
        <f>SUM(E46,E177,E222,E223)</f>
        <v>13820.825000000001</v>
      </c>
      <c r="E368" s="32">
        <f>SUM(F46,F177,F222,F223)</f>
        <v>0</v>
      </c>
      <c r="F368" s="32">
        <f>SUM(G46,G177,G222,G223)</f>
        <v>13820.825000000001</v>
      </c>
      <c r="G368" s="26"/>
      <c r="H368" s="30"/>
    </row>
    <row r="369" spans="1:8" x14ac:dyDescent="0.25">
      <c r="A369" s="11"/>
      <c r="B369" s="12">
        <v>6050</v>
      </c>
      <c r="C369" s="31">
        <f>E259</f>
        <v>10773.02</v>
      </c>
      <c r="D369" s="32">
        <f>SUM(E259)</f>
        <v>10773.02</v>
      </c>
      <c r="E369" s="32">
        <f>SUM(F259)</f>
        <v>0</v>
      </c>
      <c r="F369" s="32">
        <f>SUM(G259)</f>
        <v>10773.02</v>
      </c>
      <c r="G369" s="26"/>
      <c r="H369" s="30"/>
    </row>
    <row r="370" spans="1:8" x14ac:dyDescent="0.25">
      <c r="A370" s="8">
        <v>92605</v>
      </c>
      <c r="B370" s="9"/>
      <c r="C370" s="28"/>
      <c r="D370" s="29">
        <f>SUM(D371:D373)</f>
        <v>46863.21</v>
      </c>
      <c r="E370" s="29">
        <f t="shared" ref="E370:F370" si="84">SUM(E371:E373)</f>
        <v>0</v>
      </c>
      <c r="F370" s="29">
        <f t="shared" si="84"/>
        <v>46863.21</v>
      </c>
      <c r="G370" s="26"/>
      <c r="H370" s="30"/>
    </row>
    <row r="371" spans="1:8" x14ac:dyDescent="0.25">
      <c r="A371" s="11"/>
      <c r="B371" s="12">
        <v>4210</v>
      </c>
      <c r="C371" s="31">
        <f>E184+E252+E334</f>
        <v>15708.67</v>
      </c>
      <c r="D371" s="32">
        <f>SUM(E184,E252,E334,)</f>
        <v>15708.67</v>
      </c>
      <c r="E371" s="32">
        <f>SUM(F184,F252,F334,)</f>
        <v>0</v>
      </c>
      <c r="F371" s="32">
        <f>SUM(G184,G252,G334,)</f>
        <v>15708.67</v>
      </c>
      <c r="G371" s="26"/>
      <c r="H371" s="30"/>
    </row>
    <row r="372" spans="1:8" x14ac:dyDescent="0.25">
      <c r="A372" s="11"/>
      <c r="B372" s="12">
        <v>4300</v>
      </c>
      <c r="C372" s="31">
        <f>E66+E136+E145+E185</f>
        <v>20608.82</v>
      </c>
      <c r="D372" s="32">
        <f>SUM(E66,E136,E145,E185,)</f>
        <v>20608.82</v>
      </c>
      <c r="E372" s="32">
        <f>SUM(F66,F136,F145,F185,)</f>
        <v>0</v>
      </c>
      <c r="F372" s="32">
        <f>SUM(G66,G136,G145,G185,)</f>
        <v>20608.82</v>
      </c>
      <c r="G372" s="26"/>
      <c r="H372" s="30"/>
    </row>
    <row r="373" spans="1:8" x14ac:dyDescent="0.25">
      <c r="A373" s="11"/>
      <c r="B373" s="12">
        <v>6050</v>
      </c>
      <c r="C373" s="31">
        <f>E305</f>
        <v>10545.72</v>
      </c>
      <c r="D373" s="32">
        <f>SUM(E305)</f>
        <v>10545.72</v>
      </c>
      <c r="E373" s="32">
        <f t="shared" ref="E373:F373" si="85">SUM(F305)</f>
        <v>0</v>
      </c>
      <c r="F373" s="32">
        <f t="shared" si="85"/>
        <v>10545.72</v>
      </c>
      <c r="G373" s="26"/>
      <c r="H373" s="30"/>
    </row>
    <row r="374" spans="1:8" x14ac:dyDescent="0.25">
      <c r="A374" s="14"/>
      <c r="B374" s="14"/>
      <c r="C374" s="35">
        <f>SUM(C346:C373)</f>
        <v>490364.41999999993</v>
      </c>
      <c r="D374" s="35">
        <f>SUM(D345,D349,D351,D353,D358,D360,D366,D370,)</f>
        <v>499464.41999999993</v>
      </c>
      <c r="E374" s="35">
        <f t="shared" ref="E374:F374" si="86">SUM(E345,E349,E351,E353,E358,E360,E366,E370,)</f>
        <v>0</v>
      </c>
      <c r="F374" s="35">
        <f t="shared" si="86"/>
        <v>482064.41999999993</v>
      </c>
      <c r="G374" s="26"/>
      <c r="H374" s="30">
        <f>SUM(H346-E374)</f>
        <v>524457.42000000004</v>
      </c>
    </row>
    <row r="375" spans="1:8" x14ac:dyDescent="0.25">
      <c r="A375" s="10"/>
      <c r="B375" s="10"/>
      <c r="C375" s="27"/>
      <c r="D375" s="30">
        <f>SUM(D374-C374)</f>
        <v>9100</v>
      </c>
      <c r="E375" s="27"/>
      <c r="F375" s="27"/>
      <c r="G375" s="27"/>
      <c r="H375" s="30"/>
    </row>
  </sheetData>
  <mergeCells count="125">
    <mergeCell ref="D134:D135"/>
    <mergeCell ref="D142:D144"/>
    <mergeCell ref="D163:D165"/>
    <mergeCell ref="D166:D168"/>
    <mergeCell ref="A139:H139"/>
    <mergeCell ref="A146:D146"/>
    <mergeCell ref="D220:D224"/>
    <mergeCell ref="D218:D219"/>
    <mergeCell ref="A213:D213"/>
    <mergeCell ref="A269:D269"/>
    <mergeCell ref="A253:D253"/>
    <mergeCell ref="A255:H255"/>
    <mergeCell ref="A236:H236"/>
    <mergeCell ref="A243:D243"/>
    <mergeCell ref="A245:H245"/>
    <mergeCell ref="D239:D242"/>
    <mergeCell ref="D248:D251"/>
    <mergeCell ref="A225:D225"/>
    <mergeCell ref="A227:H227"/>
    <mergeCell ref="A234:D234"/>
    <mergeCell ref="D229:D230"/>
    <mergeCell ref="D232:D233"/>
    <mergeCell ref="E1:H1"/>
    <mergeCell ref="D20:D22"/>
    <mergeCell ref="A3:H3"/>
    <mergeCell ref="A67:D67"/>
    <mergeCell ref="A69:H69"/>
    <mergeCell ref="A76:D76"/>
    <mergeCell ref="A47:D47"/>
    <mergeCell ref="A49:H49"/>
    <mergeCell ref="A58:D58"/>
    <mergeCell ref="A60:H60"/>
    <mergeCell ref="A5:H5"/>
    <mergeCell ref="A14:D14"/>
    <mergeCell ref="A16:H16"/>
    <mergeCell ref="A23:D23"/>
    <mergeCell ref="A25:H25"/>
    <mergeCell ref="A31:D31"/>
    <mergeCell ref="A33:H33"/>
    <mergeCell ref="A39:D39"/>
    <mergeCell ref="A41:H41"/>
    <mergeCell ref="D28:D30"/>
    <mergeCell ref="D7:D8"/>
    <mergeCell ref="D35:D36"/>
    <mergeCell ref="D37:D38"/>
    <mergeCell ref="A1:D1"/>
    <mergeCell ref="D51:D52"/>
    <mergeCell ref="A314:H314"/>
    <mergeCell ref="A341:D341"/>
    <mergeCell ref="A323:D323"/>
    <mergeCell ref="A325:H325"/>
    <mergeCell ref="A335:D335"/>
    <mergeCell ref="A337:H337"/>
    <mergeCell ref="D327:D328"/>
    <mergeCell ref="D329:D333"/>
    <mergeCell ref="A260:D260"/>
    <mergeCell ref="D285:D288"/>
    <mergeCell ref="D294:D297"/>
    <mergeCell ref="D303:D304"/>
    <mergeCell ref="D317:D318"/>
    <mergeCell ref="D319:D322"/>
    <mergeCell ref="A282:H282"/>
    <mergeCell ref="A289:D289"/>
    <mergeCell ref="A291:H291"/>
    <mergeCell ref="A298:D298"/>
    <mergeCell ref="A300:H300"/>
    <mergeCell ref="A306:D306"/>
    <mergeCell ref="A86:H86"/>
    <mergeCell ref="D45:D46"/>
    <mergeCell ref="D54:D56"/>
    <mergeCell ref="D64:D65"/>
    <mergeCell ref="D74:D75"/>
    <mergeCell ref="D81:D83"/>
    <mergeCell ref="A78:H78"/>
    <mergeCell ref="D88:D89"/>
    <mergeCell ref="D62:D63"/>
    <mergeCell ref="D72:D73"/>
    <mergeCell ref="A2:H2"/>
    <mergeCell ref="D10:D13"/>
    <mergeCell ref="A342:D342"/>
    <mergeCell ref="A178:D178"/>
    <mergeCell ref="A180:H180"/>
    <mergeCell ref="A186:D186"/>
    <mergeCell ref="A148:H148"/>
    <mergeCell ref="A157:D157"/>
    <mergeCell ref="A159:H159"/>
    <mergeCell ref="A169:D169"/>
    <mergeCell ref="A171:H171"/>
    <mergeCell ref="D184:D185"/>
    <mergeCell ref="A188:H188"/>
    <mergeCell ref="A194:D194"/>
    <mergeCell ref="A196:H196"/>
    <mergeCell ref="A203:D203"/>
    <mergeCell ref="A205:H205"/>
    <mergeCell ref="D190:D191"/>
    <mergeCell ref="D192:D193"/>
    <mergeCell ref="A271:H271"/>
    <mergeCell ref="A280:D280"/>
    <mergeCell ref="D265:D268"/>
    <mergeCell ref="D274:D279"/>
    <mergeCell ref="A84:D84"/>
    <mergeCell ref="D201:D202"/>
    <mergeCell ref="A308:H308"/>
    <mergeCell ref="A312:D312"/>
    <mergeCell ref="D210:D212"/>
    <mergeCell ref="D90:D91"/>
    <mergeCell ref="A100:D100"/>
    <mergeCell ref="A102:H102"/>
    <mergeCell ref="A110:D110"/>
    <mergeCell ref="A112:H112"/>
    <mergeCell ref="A121:D121"/>
    <mergeCell ref="D97:D99"/>
    <mergeCell ref="D105:D108"/>
    <mergeCell ref="D117:D120"/>
    <mergeCell ref="A123:H123"/>
    <mergeCell ref="A128:D128"/>
    <mergeCell ref="A130:H130"/>
    <mergeCell ref="A137:D137"/>
    <mergeCell ref="A92:D92"/>
    <mergeCell ref="A94:H94"/>
    <mergeCell ref="A215:H215"/>
    <mergeCell ref="D161:D162"/>
    <mergeCell ref="D174:D176"/>
    <mergeCell ref="D152:D156"/>
    <mergeCell ref="A262:H2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FUNDUSZ SOŁECKI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Sylwia Nowicka</cp:lastModifiedBy>
  <cp:lastPrinted>2017-04-13T07:54:20Z</cp:lastPrinted>
  <dcterms:created xsi:type="dcterms:W3CDTF">2016-10-12T06:55:45Z</dcterms:created>
  <dcterms:modified xsi:type="dcterms:W3CDTF">2017-04-19T05:51:49Z</dcterms:modified>
</cp:coreProperties>
</file>